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7.xml" ContentType="application/vnd.openxmlformats-officedocument.spreadsheetml.table+xml"/>
  <Override PartName="/xl/tables/table2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9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7.xml" ContentType="application/vnd.openxmlformats-officedocument.spreadsheetml.table+xml"/>
  <Override PartName="/xl/tables/table16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6.xml" ContentType="application/vnd.openxmlformats-officedocument.spreadsheetml.table+xml"/>
  <Override PartName="/xl/tables/table2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4"/>
  <workbookPr defaultThemeVersion="166925"/>
  <bookViews>
    <workbookView xWindow="65443" yWindow="65443" windowWidth="25786" windowHeight="13986" activeTab="0"/>
  </bookViews>
  <sheets>
    <sheet name="All Scores" sheetId="1" r:id="rId1"/>
    <sheet name="Team Trap" sheetId="12" r:id="rId2"/>
    <sheet name="Team Sporting" sheetId="14" r:id="rId3"/>
    <sheet name="Team Skeet" sheetId="13" r:id="rId4"/>
    <sheet name="Team HOA" sheetId="15" r:id="rId5"/>
    <sheet name="Female Trap" sheetId="2" r:id="rId6"/>
    <sheet name="Female Skeet" sheetId="3" r:id="rId7"/>
    <sheet name="Female Sporting" sheetId="4" r:id="rId8"/>
    <sheet name="Male Trap" sheetId="5" r:id="rId9"/>
    <sheet name="Male Skeet" sheetId="11" r:id="rId10"/>
    <sheet name="Male Sporting" sheetId="7" r:id="rId11"/>
    <sheet name="Female HOA" sheetId="8" r:id="rId12"/>
    <sheet name="Male HOA" sheetId="9" r:id="rId13"/>
  </sheets>
  <definedNames>
    <definedName name="_xlnm._FilterDatabase" localSheetId="11" hidden="1">'Female HOA'!$A$1:$H$1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<sst xmlns="http://schemas.openxmlformats.org/spreadsheetml/2006/main" count="5085" uniqueCount="390">
  <si>
    <t>First</t>
  </si>
  <si>
    <t>Last</t>
  </si>
  <si>
    <t>M/F</t>
  </si>
  <si>
    <t>Team</t>
  </si>
  <si>
    <t>Trap</t>
  </si>
  <si>
    <t>Skeet</t>
  </si>
  <si>
    <t>Sporting</t>
  </si>
  <si>
    <t>HOA</t>
  </si>
  <si>
    <t>Lindenwood University</t>
  </si>
  <si>
    <t>School</t>
  </si>
  <si>
    <t xml:space="preserve">Trap </t>
  </si>
  <si>
    <t xml:space="preserve">Sporting </t>
  </si>
  <si>
    <t>Jordan</t>
  </si>
  <si>
    <t>Ziercher</t>
  </si>
  <si>
    <t>M</t>
  </si>
  <si>
    <t>Lindenwood</t>
  </si>
  <si>
    <t>Matthew</t>
  </si>
  <si>
    <t>Lorio</t>
  </si>
  <si>
    <t>Jonathan</t>
  </si>
  <si>
    <t>Ralston</t>
  </si>
  <si>
    <t>Wyatt</t>
  </si>
  <si>
    <t>Baine</t>
  </si>
  <si>
    <t>Rocky</t>
  </si>
  <si>
    <t>Romo</t>
  </si>
  <si>
    <t>Landon</t>
  </si>
  <si>
    <t>Sievers</t>
  </si>
  <si>
    <t xml:space="preserve"> </t>
  </si>
  <si>
    <t>Ciara</t>
  </si>
  <si>
    <t>Hankins</t>
  </si>
  <si>
    <t>F</t>
  </si>
  <si>
    <t>Kelan</t>
  </si>
  <si>
    <t>Kinion</t>
  </si>
  <si>
    <t>Trace</t>
  </si>
  <si>
    <t>Hatfield</t>
  </si>
  <si>
    <t>Jacob</t>
  </si>
  <si>
    <t>Diller</t>
  </si>
  <si>
    <t>Samuel</t>
  </si>
  <si>
    <t>Gilman</t>
  </si>
  <si>
    <t>Tristan</t>
  </si>
  <si>
    <t>Stubbs</t>
  </si>
  <si>
    <t>Benjamin</t>
  </si>
  <si>
    <t>Warwick</t>
  </si>
  <si>
    <t>Klayton</t>
  </si>
  <si>
    <t>McGee</t>
  </si>
  <si>
    <t>Keist</t>
  </si>
  <si>
    <t>Ryan</t>
  </si>
  <si>
    <t>Kraemer</t>
  </si>
  <si>
    <t>Sage</t>
  </si>
  <si>
    <t>McKeogh</t>
  </si>
  <si>
    <t>Williams</t>
  </si>
  <si>
    <t>Jake</t>
  </si>
  <si>
    <t>Deane</t>
  </si>
  <si>
    <t>Casey</t>
  </si>
  <si>
    <t>Byrd</t>
  </si>
  <si>
    <t>Bailey</t>
  </si>
  <si>
    <t>Lueders</t>
  </si>
  <si>
    <t>Aidan</t>
  </si>
  <si>
    <t>Master</t>
  </si>
  <si>
    <t>Mitchell</t>
  </si>
  <si>
    <t>Blankenship</t>
  </si>
  <si>
    <t>Bradley</t>
  </si>
  <si>
    <t>Phillips</t>
  </si>
  <si>
    <t>Morgan</t>
  </si>
  <si>
    <t>Dylan</t>
  </si>
  <si>
    <t>Joel</t>
  </si>
  <si>
    <t>Jolene</t>
  </si>
  <si>
    <t>Dawson</t>
  </si>
  <si>
    <t>Gavin</t>
  </si>
  <si>
    <t>Navarro</t>
  </si>
  <si>
    <t>Konnor</t>
  </si>
  <si>
    <t>Vohs</t>
  </si>
  <si>
    <t>Reece</t>
  </si>
  <si>
    <t>Sparks</t>
  </si>
  <si>
    <t>Quick</t>
  </si>
  <si>
    <t>Kelley</t>
  </si>
  <si>
    <t>Grace</t>
  </si>
  <si>
    <t>Corselli</t>
  </si>
  <si>
    <t>Vanessa</t>
  </si>
  <si>
    <t>Donato</t>
  </si>
  <si>
    <t>Newby</t>
  </si>
  <si>
    <t>Vaughn</t>
  </si>
  <si>
    <t>Klosowski</t>
  </si>
  <si>
    <t>Evan</t>
  </si>
  <si>
    <t>Elder</t>
  </si>
  <si>
    <t>Skylar</t>
  </si>
  <si>
    <t>Marshall</t>
  </si>
  <si>
    <t>Bollman</t>
  </si>
  <si>
    <t>Pena</t>
  </si>
  <si>
    <t>Thomas</t>
  </si>
  <si>
    <t>Gjelsvik</t>
  </si>
  <si>
    <t>Layton</t>
  </si>
  <si>
    <t>Freas</t>
  </si>
  <si>
    <t>Sophia</t>
  </si>
  <si>
    <t>Smith</t>
  </si>
  <si>
    <t>Jon</t>
  </si>
  <si>
    <t>Oman</t>
  </si>
  <si>
    <t>Jessilyn</t>
  </si>
  <si>
    <t>White</t>
  </si>
  <si>
    <t>Chloe</t>
  </si>
  <si>
    <t>Anderson</t>
  </si>
  <si>
    <t>Lexi</t>
  </si>
  <si>
    <t>Schweiss</t>
  </si>
  <si>
    <t>Ottinger</t>
  </si>
  <si>
    <t>Jazmin</t>
  </si>
  <si>
    <t>Castaneda</t>
  </si>
  <si>
    <t>Christian</t>
  </si>
  <si>
    <t>Jackowski</t>
  </si>
  <si>
    <t>Laynee</t>
  </si>
  <si>
    <t>Metz</t>
  </si>
  <si>
    <t>Nolan</t>
  </si>
  <si>
    <t>Lett</t>
  </si>
  <si>
    <t>Cody</t>
  </si>
  <si>
    <t>Mosley</t>
  </si>
  <si>
    <t>Brett</t>
  </si>
  <si>
    <t>Pray</t>
  </si>
  <si>
    <t>Charles</t>
  </si>
  <si>
    <t>Payton</t>
  </si>
  <si>
    <t>Seay</t>
  </si>
  <si>
    <t>Trinity</t>
  </si>
  <si>
    <t>Serafin</t>
  </si>
  <si>
    <t>McKenzie</t>
  </si>
  <si>
    <t>Massey</t>
  </si>
  <si>
    <t>Emily</t>
  </si>
  <si>
    <t>Oakes</t>
  </si>
  <si>
    <t>Culver-Stockton College</t>
  </si>
  <si>
    <t>Aden</t>
  </si>
  <si>
    <t>Dumcum</t>
  </si>
  <si>
    <t xml:space="preserve">Culver-Stockton </t>
  </si>
  <si>
    <t>Lucas</t>
  </si>
  <si>
    <t>Wellman</t>
  </si>
  <si>
    <t>William</t>
  </si>
  <si>
    <t>Owen</t>
  </si>
  <si>
    <t>James</t>
  </si>
  <si>
    <t>Stutheit</t>
  </si>
  <si>
    <t>Fort Hays</t>
  </si>
  <si>
    <t xml:space="preserve">Skeet </t>
  </si>
  <si>
    <t>Zach</t>
  </si>
  <si>
    <t>Beers</t>
  </si>
  <si>
    <t>Max</t>
  </si>
  <si>
    <t>Werner</t>
  </si>
  <si>
    <t>Kyler</t>
  </si>
  <si>
    <t>Niblock</t>
  </si>
  <si>
    <t>Miller</t>
  </si>
  <si>
    <t>Xander</t>
  </si>
  <si>
    <t>Winchel</t>
  </si>
  <si>
    <t>Logan</t>
  </si>
  <si>
    <t>Arnett</t>
  </si>
  <si>
    <t>Colby</t>
  </si>
  <si>
    <t>Cook</t>
  </si>
  <si>
    <t>Barrett</t>
  </si>
  <si>
    <t>Swenson</t>
  </si>
  <si>
    <t>Shay</t>
  </si>
  <si>
    <t>Mahnken</t>
  </si>
  <si>
    <t>Jack</t>
  </si>
  <si>
    <t>Newman</t>
  </si>
  <si>
    <t>Tyler</t>
  </si>
  <si>
    <t>Smelker</t>
  </si>
  <si>
    <t>Luke</t>
  </si>
  <si>
    <t>Bower</t>
  </si>
  <si>
    <t>Austin</t>
  </si>
  <si>
    <t>Jade</t>
  </si>
  <si>
    <t>Chapman</t>
  </si>
  <si>
    <t>Peter</t>
  </si>
  <si>
    <t>Saville</t>
  </si>
  <si>
    <t>Nick</t>
  </si>
  <si>
    <t>Borchardt</t>
  </si>
  <si>
    <t>Alex</t>
  </si>
  <si>
    <t>Hunter</t>
  </si>
  <si>
    <t>Andrew</t>
  </si>
  <si>
    <t>Michaela</t>
  </si>
  <si>
    <t>Baalman</t>
  </si>
  <si>
    <t>Iowa Central Community College</t>
  </si>
  <si>
    <t>Dickerson</t>
  </si>
  <si>
    <t>ICCC</t>
  </si>
  <si>
    <t>Chayden</t>
  </si>
  <si>
    <t>Wright</t>
  </si>
  <si>
    <t>Kaelan</t>
  </si>
  <si>
    <t>Geis</t>
  </si>
  <si>
    <t>Josh</t>
  </si>
  <si>
    <t>Kenkel</t>
  </si>
  <si>
    <t>Emma</t>
  </si>
  <si>
    <t>Chapin</t>
  </si>
  <si>
    <t>Resor</t>
  </si>
  <si>
    <t>Drew</t>
  </si>
  <si>
    <t>Crump</t>
  </si>
  <si>
    <t>Kaleb</t>
  </si>
  <si>
    <t>Robinson</t>
  </si>
  <si>
    <t>Winker</t>
  </si>
  <si>
    <t>Aaron</t>
  </si>
  <si>
    <t>Boleyn</t>
  </si>
  <si>
    <t>Claire</t>
  </si>
  <si>
    <t>Grant</t>
  </si>
  <si>
    <t>Clark</t>
  </si>
  <si>
    <t>Nathan</t>
  </si>
  <si>
    <t>Swanson</t>
  </si>
  <si>
    <t>Elsbernd</t>
  </si>
  <si>
    <t xml:space="preserve">Hailey </t>
  </si>
  <si>
    <t xml:space="preserve">Konnor </t>
  </si>
  <si>
    <t>Calhoun</t>
  </si>
  <si>
    <t>Keeley</t>
  </si>
  <si>
    <t>Waack</t>
  </si>
  <si>
    <t>Aiden</t>
  </si>
  <si>
    <t>Westcott</t>
  </si>
  <si>
    <t>Tanner</t>
  </si>
  <si>
    <t>Onken</t>
  </si>
  <si>
    <t>Missouri S&amp;T</t>
  </si>
  <si>
    <t>Blaine</t>
  </si>
  <si>
    <t>Terry</t>
  </si>
  <si>
    <t>MO S&amp;T</t>
  </si>
  <si>
    <t>Jared</t>
  </si>
  <si>
    <t>Tobey</t>
  </si>
  <si>
    <t>Suter</t>
  </si>
  <si>
    <t>Mathis</t>
  </si>
  <si>
    <t>Lucy</t>
  </si>
  <si>
    <t>Fritz</t>
  </si>
  <si>
    <t>Elijah</t>
  </si>
  <si>
    <t>Mangone</t>
  </si>
  <si>
    <t>Kyle</t>
  </si>
  <si>
    <t>Blatchford</t>
  </si>
  <si>
    <t>Shea</t>
  </si>
  <si>
    <t>Hedden</t>
  </si>
  <si>
    <t>Hannah</t>
  </si>
  <si>
    <t>Antzoulatos</t>
  </si>
  <si>
    <t>Missouri Valley College</t>
  </si>
  <si>
    <t>Duffin</t>
  </si>
  <si>
    <t>MO Valley</t>
  </si>
  <si>
    <t>Lane</t>
  </si>
  <si>
    <t>Zabortsky</t>
  </si>
  <si>
    <t>Sims</t>
  </si>
  <si>
    <t>Machetta</t>
  </si>
  <si>
    <t>Josie</t>
  </si>
  <si>
    <t>Stuver</t>
  </si>
  <si>
    <t>Kemper</t>
  </si>
  <si>
    <t>Kimmie</t>
  </si>
  <si>
    <t>Browne</t>
  </si>
  <si>
    <t>Paige</t>
  </si>
  <si>
    <t>Burns</t>
  </si>
  <si>
    <t>Kaina</t>
  </si>
  <si>
    <t>Bitencourt-Fiel</t>
  </si>
  <si>
    <t>Blayne</t>
  </si>
  <si>
    <t>Kolb</t>
  </si>
  <si>
    <t>Dakota</t>
  </si>
  <si>
    <t>Zaugg</t>
  </si>
  <si>
    <t>Ely</t>
  </si>
  <si>
    <t>Allen</t>
  </si>
  <si>
    <t>Charlie</t>
  </si>
  <si>
    <t>Maddox</t>
  </si>
  <si>
    <t>Boe</t>
  </si>
  <si>
    <t>Caplan</t>
  </si>
  <si>
    <t>Simpson College</t>
  </si>
  <si>
    <t>Breydon</t>
  </si>
  <si>
    <t>Paxson</t>
  </si>
  <si>
    <t>Simpson</t>
  </si>
  <si>
    <t>Cannon</t>
  </si>
  <si>
    <t>Robertson</t>
  </si>
  <si>
    <t>Carson</t>
  </si>
  <si>
    <t>Cummings</t>
  </si>
  <si>
    <t>Riley</t>
  </si>
  <si>
    <t>Ericson</t>
  </si>
  <si>
    <t>Taylor</t>
  </si>
  <si>
    <t>Busho</t>
  </si>
  <si>
    <t>Shoaf</t>
  </si>
  <si>
    <t>Mike</t>
  </si>
  <si>
    <t>Owens</t>
  </si>
  <si>
    <t>Saylor</t>
  </si>
  <si>
    <t>Audrey</t>
  </si>
  <si>
    <t>Gordon</t>
  </si>
  <si>
    <t>Heisterkamp</t>
  </si>
  <si>
    <t>State Fair Community College</t>
  </si>
  <si>
    <t>Carter</t>
  </si>
  <si>
    <t>SFCC</t>
  </si>
  <si>
    <t>Schachtele</t>
  </si>
  <si>
    <t>Snow</t>
  </si>
  <si>
    <t>Nash</t>
  </si>
  <si>
    <t>Connor</t>
  </si>
  <si>
    <t>Hess</t>
  </si>
  <si>
    <t>Ben</t>
  </si>
  <si>
    <t>Engemann</t>
  </si>
  <si>
    <t>Daniel</t>
  </si>
  <si>
    <t>Younger-Losing</t>
  </si>
  <si>
    <t>Arthur</t>
  </si>
  <si>
    <t>Anthony</t>
  </si>
  <si>
    <t>Walls</t>
  </si>
  <si>
    <t>Gracy</t>
  </si>
  <si>
    <t>Wilson</t>
  </si>
  <si>
    <t>Waldorf College</t>
  </si>
  <si>
    <t xml:space="preserve">Josh </t>
  </si>
  <si>
    <t>Pung</t>
  </si>
  <si>
    <t>Waldorf</t>
  </si>
  <si>
    <t>Fisher</t>
  </si>
  <si>
    <t>Nagle</t>
  </si>
  <si>
    <t>Sophie</t>
  </si>
  <si>
    <t>Degner</t>
  </si>
  <si>
    <t>Jillian</t>
  </si>
  <si>
    <t>Kardoes</t>
  </si>
  <si>
    <t>Brianna</t>
  </si>
  <si>
    <t>Myer</t>
  </si>
  <si>
    <t>William Woods University</t>
  </si>
  <si>
    <t>Winslett</t>
  </si>
  <si>
    <t>WWU</t>
  </si>
  <si>
    <t>C. Ball</t>
  </si>
  <si>
    <t>Touchette</t>
  </si>
  <si>
    <t>Huber</t>
  </si>
  <si>
    <t>Elena</t>
  </si>
  <si>
    <t>Parr</t>
  </si>
  <si>
    <t>High school</t>
  </si>
  <si>
    <t>Elliot</t>
  </si>
  <si>
    <t>Iczkowski</t>
  </si>
  <si>
    <t>High School</t>
  </si>
  <si>
    <t>Coy</t>
  </si>
  <si>
    <t>Losawyer</t>
  </si>
  <si>
    <t>Huckabee</t>
  </si>
  <si>
    <t xml:space="preserve">Matthew </t>
  </si>
  <si>
    <t>Dombrowski</t>
  </si>
  <si>
    <t>Joshua</t>
  </si>
  <si>
    <t>Athmer</t>
  </si>
  <si>
    <t>Sliger</t>
  </si>
  <si>
    <t>Schulte</t>
  </si>
  <si>
    <t>Alver</t>
  </si>
  <si>
    <t>Mason</t>
  </si>
  <si>
    <t>Amberg</t>
  </si>
  <si>
    <t>Preston</t>
  </si>
  <si>
    <t>Feuerbach</t>
  </si>
  <si>
    <t>Garrison</t>
  </si>
  <si>
    <t>Worthen</t>
  </si>
  <si>
    <t>Cormac</t>
  </si>
  <si>
    <t>Haggerty</t>
  </si>
  <si>
    <t>David</t>
  </si>
  <si>
    <t>Golik</t>
  </si>
  <si>
    <t>Jersi</t>
  </si>
  <si>
    <t>McGregor</t>
  </si>
  <si>
    <t>Colton</t>
  </si>
  <si>
    <t>McKinney</t>
  </si>
  <si>
    <t>Marin</t>
  </si>
  <si>
    <t>Deitering</t>
  </si>
  <si>
    <t>Stone</t>
  </si>
  <si>
    <t>Schlieve</t>
  </si>
  <si>
    <t>Lyttle</t>
  </si>
  <si>
    <t>Korina</t>
  </si>
  <si>
    <t>Hecht</t>
  </si>
  <si>
    <t>Harrison</t>
  </si>
  <si>
    <t>Anna</t>
  </si>
  <si>
    <t>Rawe</t>
  </si>
  <si>
    <t>Kylie</t>
  </si>
  <si>
    <t>Dukworth</t>
  </si>
  <si>
    <t xml:space="preserve">F </t>
  </si>
  <si>
    <t>Blender</t>
  </si>
  <si>
    <t>Ireland</t>
  </si>
  <si>
    <t>Childress</t>
  </si>
  <si>
    <t>Sierra</t>
  </si>
  <si>
    <t>Sparenberg</t>
  </si>
  <si>
    <t>Valencia</t>
  </si>
  <si>
    <t>Hopkins</t>
  </si>
  <si>
    <t>Cole</t>
  </si>
  <si>
    <t>Mulacek</t>
  </si>
  <si>
    <t>Madison</t>
  </si>
  <si>
    <t>Franklin</t>
  </si>
  <si>
    <t>Danny</t>
  </si>
  <si>
    <t>Fite</t>
  </si>
  <si>
    <t xml:space="preserve">Anna </t>
  </si>
  <si>
    <t>Burney</t>
  </si>
  <si>
    <t xml:space="preserve">Chase </t>
  </si>
  <si>
    <t>Gantner</t>
  </si>
  <si>
    <t xml:space="preserve">Ethan </t>
  </si>
  <si>
    <t>Wicks</t>
  </si>
  <si>
    <t>Julia</t>
  </si>
  <si>
    <t>Will</t>
  </si>
  <si>
    <t>Bastean</t>
  </si>
  <si>
    <t>Brody</t>
  </si>
  <si>
    <t>Ashley</t>
  </si>
  <si>
    <t>Team Trap Scores</t>
  </si>
  <si>
    <t>1st Place:</t>
  </si>
  <si>
    <t xml:space="preserve">Lindenwood </t>
  </si>
  <si>
    <t>2nd Place:</t>
  </si>
  <si>
    <t>3rd Place:</t>
  </si>
  <si>
    <t>Total</t>
  </si>
  <si>
    <t>Team Sporting Scores</t>
  </si>
  <si>
    <t>Team Skeet Scores</t>
  </si>
  <si>
    <t>1st/2nd Tie:</t>
  </si>
  <si>
    <t>Fort Hays/Lindenwood</t>
  </si>
  <si>
    <t>Team HOA Scores</t>
  </si>
  <si>
    <t>Score</t>
  </si>
  <si>
    <t>Won by shootoff</t>
  </si>
  <si>
    <t xml:space="preserve">High school </t>
  </si>
  <si>
    <t>C-Ball</t>
  </si>
  <si>
    <t>Caleb</t>
  </si>
  <si>
    <t>Pike</t>
  </si>
  <si>
    <t xml:space="preserve">Colligate </t>
  </si>
  <si>
    <t>Lauren</t>
  </si>
  <si>
    <t>Louzader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</si>
</sst>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General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3"/>
      <color rgb="FF44546A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2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C0E6F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F2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theme="1"/>
      </left>
      <right/>
      <top/>
      <bottom style="thin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theme="1"/>
      </left>
      <right style="thin">
        <color theme="1"/>
      </right>
      <top style="thin">
        <color theme="4" tint="0.39998000860214233"/>
      </top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 style="thin"/>
      <right style="thin"/>
      <top style="thin"/>
      <bottom style="thin"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4" tint="0.39998000860214233"/>
      </bottom>
    </border>
    <border>
      <left style="thin">
        <color theme="4" tint="0.39998000860214233"/>
      </left>
      <right style="thin">
        <color theme="1"/>
      </right>
      <top style="thin">
        <color theme="4" tint="0.39998000860214233"/>
      </top>
      <bottom style="thin">
        <color theme="1"/>
      </bottom>
    </border>
    <border>
      <left/>
      <right style="thin">
        <color theme="1"/>
      </right>
      <top style="thin">
        <color theme="4" tint="0.39998000860214233"/>
      </top>
      <bottom style="thin">
        <color theme="1"/>
      </bottom>
    </border>
    <border>
      <left style="thin">
        <color theme="1"/>
      </left>
      <right/>
      <top style="thin">
        <color theme="4" tint="0.39998000860214233"/>
      </top>
      <bottom style="thin">
        <color theme="1"/>
      </bottom>
    </border>
    <border>
      <left style="thin">
        <color theme="1"/>
      </left>
      <right/>
      <top style="thin">
        <color theme="4" tint="0.39998000860214233"/>
      </top>
      <bottom/>
    </border>
    <border>
      <left style="thin">
        <color theme="1"/>
      </left>
      <right style="thin">
        <color theme="1"/>
      </right>
      <top style="thin">
        <color theme="4" tint="0.39998000860214233"/>
      </top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/>
      <top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/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/>
      <right/>
      <top/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252">
    <xf numFmtId="0" fontId="0" fillId="0" borderId="0" xfId="0"/>
    <xf numFmtId="0" fontId="2" fillId="0" borderId="1" xfId="20" applyFont="1"/>
    <xf numFmtId="0" fontId="0" fillId="2" borderId="3" xfId="0" applyFill="1" applyBorder="1" applyAlignment="1">
      <alignment horizontal="right"/>
    </xf>
    <xf numFmtId="0" fontId="0" fillId="3" borderId="3" xfId="0" applyFill="1" applyBorder="1"/>
    <xf numFmtId="0" fontId="0" fillId="4" borderId="3" xfId="0" applyFill="1" applyBorder="1"/>
    <xf numFmtId="0" fontId="0" fillId="2" borderId="3" xfId="0" applyFill="1" applyBorder="1"/>
    <xf numFmtId="0" fontId="0" fillId="0" borderId="3" xfId="0" applyBorder="1"/>
    <xf numFmtId="0" fontId="0" fillId="5" borderId="3" xfId="0" applyFill="1" applyBorder="1"/>
    <xf numFmtId="0" fontId="0" fillId="0" borderId="4" xfId="0" applyBorder="1"/>
    <xf numFmtId="0" fontId="0" fillId="4" borderId="4" xfId="0" applyFill="1" applyBorder="1"/>
    <xf numFmtId="0" fontId="2" fillId="6" borderId="3" xfId="20" applyFill="1" applyBorder="1"/>
    <xf numFmtId="0" fontId="2" fillId="7" borderId="3" xfId="20" applyFill="1" applyBorder="1"/>
    <xf numFmtId="0" fontId="2" fillId="8" borderId="3" xfId="20" applyFill="1" applyBorder="1"/>
    <xf numFmtId="0" fontId="0" fillId="9" borderId="3" xfId="0" applyFill="1" applyBorder="1"/>
    <xf numFmtId="0" fontId="2" fillId="10" borderId="3" xfId="20" applyFill="1" applyBorder="1"/>
    <xf numFmtId="0" fontId="3" fillId="0" borderId="2" xfId="21"/>
    <xf numFmtId="0" fontId="0" fillId="0" borderId="5" xfId="0" applyBorder="1"/>
    <xf numFmtId="0" fontId="0" fillId="0" borderId="6" xfId="0" applyBorder="1"/>
    <xf numFmtId="0" fontId="0" fillId="9" borderId="4" xfId="0" applyFill="1" applyBorder="1"/>
    <xf numFmtId="0" fontId="2" fillId="0" borderId="1" xfId="20"/>
    <xf numFmtId="0" fontId="0" fillId="9" borderId="5" xfId="0" applyFill="1" applyBorder="1"/>
    <xf numFmtId="0" fontId="0" fillId="0" borderId="7" xfId="0" applyBorder="1"/>
    <xf numFmtId="0" fontId="2" fillId="6" borderId="3" xfId="2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2" fillId="8" borderId="3" xfId="20" applyFill="1" applyBorder="1" applyAlignment="1">
      <alignment horizontal="center"/>
    </xf>
    <xf numFmtId="0" fontId="2" fillId="10" borderId="3" xfId="20" applyFill="1" applyBorder="1" applyAlignment="1">
      <alignment horizontal="center"/>
    </xf>
    <xf numFmtId="0" fontId="2" fillId="7" borderId="3" xfId="20" applyFill="1" applyBorder="1" applyAlignment="1">
      <alignment horizontal="center"/>
    </xf>
    <xf numFmtId="0" fontId="2" fillId="11" borderId="3" xfId="2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8" xfId="0" applyBorder="1"/>
    <xf numFmtId="0" fontId="0" fillId="4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0" borderId="8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0" xfId="0" applyFont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5" fillId="0" borderId="16" xfId="0" applyFont="1" applyBorder="1"/>
    <xf numFmtId="0" fontId="0" fillId="0" borderId="17" xfId="0" applyBorder="1"/>
    <xf numFmtId="0" fontId="0" fillId="0" borderId="18" xfId="0" applyBorder="1"/>
    <xf numFmtId="0" fontId="5" fillId="4" borderId="19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9" borderId="7" xfId="0" applyFill="1" applyBorder="1"/>
    <xf numFmtId="0" fontId="0" fillId="9" borderId="8" xfId="0" applyFill="1" applyBorder="1"/>
    <xf numFmtId="0" fontId="0" fillId="2" borderId="10" xfId="0" applyFill="1" applyBorder="1" applyAlignment="1">
      <alignment horizontal="right"/>
    </xf>
    <xf numFmtId="0" fontId="0" fillId="2" borderId="22" xfId="0" applyFill="1" applyBorder="1" applyAlignment="1">
      <alignment horizontal="right"/>
    </xf>
    <xf numFmtId="0" fontId="0" fillId="9" borderId="23" xfId="0" applyFill="1" applyBorder="1"/>
    <xf numFmtId="0" fontId="0" fillId="5" borderId="10" xfId="0" applyFill="1" applyBorder="1"/>
    <xf numFmtId="0" fontId="0" fillId="5" borderId="22" xfId="0" applyFill="1" applyBorder="1"/>
    <xf numFmtId="0" fontId="0" fillId="3" borderId="10" xfId="0" applyFill="1" applyBorder="1"/>
    <xf numFmtId="0" fontId="0" fillId="3" borderId="22" xfId="0" applyFill="1" applyBorder="1"/>
    <xf numFmtId="0" fontId="0" fillId="5" borderId="21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12" borderId="8" xfId="0" applyFill="1" applyBorder="1"/>
    <xf numFmtId="0" fontId="0" fillId="12" borderId="3" xfId="0" applyFill="1" applyBorder="1"/>
    <xf numFmtId="0" fontId="0" fillId="12" borderId="3" xfId="0" applyFill="1" applyBorder="1" applyAlignment="1">
      <alignment horizontal="center"/>
    </xf>
    <xf numFmtId="0" fontId="0" fillId="12" borderId="24" xfId="0" applyFill="1" applyBorder="1"/>
    <xf numFmtId="0" fontId="0" fillId="12" borderId="5" xfId="0" applyFill="1" applyBorder="1"/>
    <xf numFmtId="0" fontId="0" fillId="12" borderId="5" xfId="0" applyFill="1" applyBorder="1" applyAlignment="1">
      <alignment horizontal="center"/>
    </xf>
    <xf numFmtId="0" fontId="4" fillId="12" borderId="3" xfId="0" applyFont="1" applyFill="1" applyBorder="1"/>
    <xf numFmtId="0" fontId="4" fillId="12" borderId="3" xfId="0" applyFont="1" applyFill="1" applyBorder="1" applyAlignment="1">
      <alignment horizontal="center"/>
    </xf>
    <xf numFmtId="0" fontId="4" fillId="9" borderId="3" xfId="0" applyFont="1" applyFill="1" applyBorder="1"/>
    <xf numFmtId="0" fontId="4" fillId="9" borderId="3" xfId="0" applyFont="1" applyFill="1" applyBorder="1" applyAlignment="1">
      <alignment horizontal="center"/>
    </xf>
    <xf numFmtId="0" fontId="0" fillId="9" borderId="21" xfId="0" applyFill="1" applyBorder="1"/>
    <xf numFmtId="0" fontId="0" fillId="12" borderId="25" xfId="0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4" fillId="12" borderId="7" xfId="0" applyFont="1" applyFill="1" applyBorder="1" applyAlignment="1">
      <alignment horizontal="center"/>
    </xf>
    <xf numFmtId="0" fontId="0" fillId="12" borderId="7" xfId="0" applyFill="1" applyBorder="1"/>
    <xf numFmtId="0" fontId="0" fillId="12" borderId="7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4" fillId="9" borderId="7" xfId="0" applyFont="1" applyFill="1" applyBorder="1"/>
    <xf numFmtId="0" fontId="4" fillId="9" borderId="7" xfId="0" applyFont="1" applyFill="1" applyBorder="1" applyAlignment="1">
      <alignment horizontal="center"/>
    </xf>
    <xf numFmtId="0" fontId="4" fillId="12" borderId="21" xfId="0" applyFont="1" applyFill="1" applyBorder="1" applyAlignment="1">
      <alignment horizontal="center"/>
    </xf>
    <xf numFmtId="0" fontId="4" fillId="9" borderId="21" xfId="0" applyFont="1" applyFill="1" applyBorder="1" applyAlignment="1">
      <alignment horizontal="center"/>
    </xf>
    <xf numFmtId="0" fontId="4" fillId="12" borderId="7" xfId="0" applyFont="1" applyFill="1" applyBorder="1"/>
    <xf numFmtId="0" fontId="0" fillId="9" borderId="24" xfId="0" applyFill="1" applyBorder="1"/>
    <xf numFmtId="0" fontId="0" fillId="9" borderId="5" xfId="0" applyFill="1" applyBorder="1" applyAlignment="1">
      <alignment horizontal="center"/>
    </xf>
    <xf numFmtId="0" fontId="0" fillId="9" borderId="17" xfId="0" applyFill="1" applyBorder="1"/>
    <xf numFmtId="0" fontId="0" fillId="9" borderId="15" xfId="0" applyFill="1" applyBorder="1"/>
    <xf numFmtId="0" fontId="0" fillId="9" borderId="15" xfId="0" applyFill="1" applyBorder="1" applyAlignment="1">
      <alignment horizontal="center"/>
    </xf>
    <xf numFmtId="0" fontId="0" fillId="12" borderId="21" xfId="0" applyFill="1" applyBorder="1"/>
    <xf numFmtId="0" fontId="0" fillId="9" borderId="25" xfId="0" applyFill="1" applyBorder="1" applyAlignment="1">
      <alignment horizontal="center"/>
    </xf>
    <xf numFmtId="0" fontId="0" fillId="9" borderId="9" xfId="0" applyFill="1" applyBorder="1"/>
    <xf numFmtId="0" fontId="0" fillId="9" borderId="4" xfId="0" applyFill="1" applyBorder="1" applyAlignment="1">
      <alignment horizontal="center"/>
    </xf>
    <xf numFmtId="0" fontId="0" fillId="12" borderId="4" xfId="0" applyFill="1" applyBorder="1"/>
    <xf numFmtId="0" fontId="0" fillId="12" borderId="9" xfId="0" applyFill="1" applyBorder="1"/>
    <xf numFmtId="0" fontId="0" fillId="12" borderId="4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0" xfId="0" applyFill="1" applyBorder="1"/>
    <xf numFmtId="0" fontId="0" fillId="9" borderId="22" xfId="0" applyFill="1" applyBorder="1"/>
    <xf numFmtId="0" fontId="0" fillId="12" borderId="3" xfId="0" applyFill="1" applyBorder="1" applyAlignment="1">
      <alignment horizontal="left"/>
    </xf>
    <xf numFmtId="0" fontId="0" fillId="12" borderId="26" xfId="0" applyFill="1" applyBorder="1"/>
    <xf numFmtId="0" fontId="0" fillId="12" borderId="27" xfId="0" applyFill="1" applyBorder="1"/>
    <xf numFmtId="0" fontId="0" fillId="9" borderId="26" xfId="0" applyFill="1" applyBorder="1"/>
    <xf numFmtId="0" fontId="0" fillId="9" borderId="27" xfId="0" applyFill="1" applyBorder="1"/>
    <xf numFmtId="0" fontId="0" fillId="9" borderId="3" xfId="0" applyFill="1" applyBorder="1" applyAlignment="1">
      <alignment horizontal="left"/>
    </xf>
    <xf numFmtId="0" fontId="0" fillId="12" borderId="7" xfId="0" applyFill="1" applyBorder="1" applyAlignment="1">
      <alignment horizontal="left"/>
    </xf>
    <xf numFmtId="0" fontId="0" fillId="9" borderId="7" xfId="0" applyFill="1" applyBorder="1" applyAlignment="1">
      <alignment horizontal="left"/>
    </xf>
    <xf numFmtId="0" fontId="0" fillId="3" borderId="21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2" fillId="6" borderId="5" xfId="20" applyFill="1" applyBorder="1"/>
    <xf numFmtId="0" fontId="2" fillId="8" borderId="5" xfId="20" applyFill="1" applyBorder="1"/>
    <xf numFmtId="0" fontId="2" fillId="10" borderId="5" xfId="20" applyFill="1" applyBorder="1"/>
    <xf numFmtId="0" fontId="2" fillId="7" borderId="5" xfId="20" applyFill="1" applyBorder="1"/>
    <xf numFmtId="0" fontId="2" fillId="11" borderId="5" xfId="20" applyFill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4" fillId="12" borderId="21" xfId="0" applyFont="1" applyFill="1" applyBorder="1"/>
    <xf numFmtId="0" fontId="4" fillId="9" borderId="21" xfId="0" applyFont="1" applyFill="1" applyBorder="1"/>
    <xf numFmtId="0" fontId="4" fillId="0" borderId="8" xfId="0" applyFont="1" applyBorder="1"/>
    <xf numFmtId="0" fontId="0" fillId="0" borderId="17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4" borderId="29" xfId="0" applyFill="1" applyBorder="1" applyAlignment="1">
      <alignment horizontal="center"/>
    </xf>
    <xf numFmtId="0" fontId="0" fillId="12" borderId="30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0" fillId="0" borderId="0" xfId="0" applyAlignment="1">
      <alignment horizontal="center" vertical="center"/>
    </xf>
    <xf numFmtId="0" fontId="7" fillId="13" borderId="7" xfId="0" applyFont="1" applyFill="1" applyBorder="1" applyAlignment="1">
      <alignment horizontal="center"/>
    </xf>
    <xf numFmtId="0" fontId="4" fillId="14" borderId="7" xfId="0" applyFont="1" applyFill="1" applyBorder="1" applyAlignment="1">
      <alignment horizontal="center"/>
    </xf>
    <xf numFmtId="0" fontId="4" fillId="15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15" borderId="15" xfId="0" applyFont="1" applyFill="1" applyBorder="1" applyAlignment="1">
      <alignment horizontal="center" vertical="center"/>
    </xf>
    <xf numFmtId="0" fontId="7" fillId="13" borderId="14" xfId="0" applyFont="1" applyFill="1" applyBorder="1" applyAlignment="1">
      <alignment horizontal="center"/>
    </xf>
    <xf numFmtId="0" fontId="7" fillId="15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14" borderId="15" xfId="0" applyFont="1" applyFill="1" applyBorder="1" applyAlignment="1">
      <alignment horizontal="center"/>
    </xf>
    <xf numFmtId="0" fontId="7" fillId="15" borderId="7" xfId="0" applyFont="1" applyFill="1" applyBorder="1" applyAlignment="1">
      <alignment horizontal="center"/>
    </xf>
    <xf numFmtId="0" fontId="4" fillId="15" borderId="7" xfId="0" applyFont="1" applyFill="1" applyBorder="1" applyAlignment="1">
      <alignment horizontal="center"/>
    </xf>
    <xf numFmtId="0" fontId="4" fillId="15" borderId="15" xfId="0" applyFont="1" applyFill="1" applyBorder="1" applyAlignment="1">
      <alignment horizontal="center"/>
    </xf>
    <xf numFmtId="0" fontId="7" fillId="13" borderId="23" xfId="0" applyFont="1" applyFill="1" applyBorder="1" applyAlignment="1">
      <alignment horizontal="center"/>
    </xf>
    <xf numFmtId="0" fontId="4" fillId="16" borderId="23" xfId="0" applyFont="1" applyFill="1" applyBorder="1" applyAlignment="1">
      <alignment horizontal="center"/>
    </xf>
    <xf numFmtId="0" fontId="4" fillId="17" borderId="23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14" borderId="23" xfId="0" applyFont="1" applyFill="1" applyBorder="1" applyAlignment="1">
      <alignment horizontal="center"/>
    </xf>
    <xf numFmtId="0" fontId="7" fillId="13" borderId="31" xfId="0" applyFont="1" applyFill="1" applyBorder="1" applyAlignment="1">
      <alignment horizontal="center"/>
    </xf>
    <xf numFmtId="0" fontId="7" fillId="13" borderId="32" xfId="0" applyFont="1" applyFill="1" applyBorder="1" applyAlignment="1">
      <alignment horizontal="center"/>
    </xf>
    <xf numFmtId="0" fontId="4" fillId="16" borderId="33" xfId="0" applyFont="1" applyFill="1" applyBorder="1" applyAlignment="1">
      <alignment horizontal="center"/>
    </xf>
    <xf numFmtId="0" fontId="4" fillId="14" borderId="33" xfId="0" applyFont="1" applyFill="1" applyBorder="1" applyAlignment="1">
      <alignment horizontal="center"/>
    </xf>
    <xf numFmtId="0" fontId="4" fillId="14" borderId="34" xfId="0" applyFont="1" applyFill="1" applyBorder="1" applyAlignment="1">
      <alignment horizontal="center"/>
    </xf>
    <xf numFmtId="0" fontId="4" fillId="14" borderId="35" xfId="0" applyFont="1" applyFill="1" applyBorder="1" applyAlignment="1">
      <alignment horizontal="center"/>
    </xf>
    <xf numFmtId="0" fontId="4" fillId="17" borderId="35" xfId="0" applyFont="1" applyFill="1" applyBorder="1" applyAlignment="1">
      <alignment horizontal="center"/>
    </xf>
    <xf numFmtId="0" fontId="4" fillId="14" borderId="6" xfId="0" applyFont="1" applyFill="1" applyBorder="1" applyAlignment="1">
      <alignment horizontal="center"/>
    </xf>
    <xf numFmtId="0" fontId="4" fillId="17" borderId="6" xfId="0" applyFont="1" applyFill="1" applyBorder="1" applyAlignment="1">
      <alignment horizontal="center"/>
    </xf>
    <xf numFmtId="0" fontId="7" fillId="13" borderId="36" xfId="0" applyFont="1" applyFill="1" applyBorder="1" applyAlignment="1">
      <alignment horizontal="center"/>
    </xf>
    <xf numFmtId="0" fontId="7" fillId="18" borderId="36" xfId="0" applyFont="1" applyFill="1" applyBorder="1" applyAlignment="1">
      <alignment horizontal="center"/>
    </xf>
    <xf numFmtId="0" fontId="7" fillId="17" borderId="36" xfId="0" applyFont="1" applyFill="1" applyBorder="1" applyAlignment="1">
      <alignment horizontal="center"/>
    </xf>
    <xf numFmtId="0" fontId="7" fillId="13" borderId="37" xfId="0" applyFont="1" applyFill="1" applyBorder="1" applyAlignment="1">
      <alignment horizontal="center"/>
    </xf>
    <xf numFmtId="0" fontId="4" fillId="19" borderId="23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19" borderId="3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19" borderId="6" xfId="0" applyFont="1" applyFill="1" applyBorder="1" applyAlignment="1">
      <alignment horizontal="center"/>
    </xf>
    <xf numFmtId="0" fontId="7" fillId="19" borderId="36" xfId="0" applyFont="1" applyFill="1" applyBorder="1" applyAlignment="1">
      <alignment horizontal="center"/>
    </xf>
    <xf numFmtId="0" fontId="7" fillId="20" borderId="36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7" fillId="21" borderId="23" xfId="0" applyFont="1" applyFill="1" applyBorder="1" applyAlignment="1">
      <alignment horizontal="center"/>
    </xf>
    <xf numFmtId="0" fontId="4" fillId="21" borderId="23" xfId="0" applyFont="1" applyFill="1" applyBorder="1" applyAlignment="1">
      <alignment horizontal="center"/>
    </xf>
    <xf numFmtId="0" fontId="7" fillId="21" borderId="38" xfId="0" applyFont="1" applyFill="1" applyBorder="1" applyAlignment="1">
      <alignment horizontal="center"/>
    </xf>
    <xf numFmtId="0" fontId="4" fillId="21" borderId="39" xfId="0" applyFont="1" applyFill="1" applyBorder="1" applyAlignment="1">
      <alignment horizontal="center"/>
    </xf>
    <xf numFmtId="0" fontId="4" fillId="21" borderId="40" xfId="0" applyFont="1" applyFill="1" applyBorder="1" applyAlignment="1">
      <alignment horizontal="center"/>
    </xf>
    <xf numFmtId="0" fontId="4" fillId="21" borderId="6" xfId="0" applyFont="1" applyFill="1" applyBorder="1" applyAlignment="1">
      <alignment horizontal="center"/>
    </xf>
    <xf numFmtId="0" fontId="4" fillId="9" borderId="8" xfId="0" applyFont="1" applyFill="1" applyBorder="1"/>
    <xf numFmtId="0" fontId="0" fillId="9" borderId="13" xfId="0" applyFill="1" applyBorder="1"/>
    <xf numFmtId="0" fontId="0" fillId="12" borderId="17" xfId="0" applyFill="1" applyBorder="1"/>
    <xf numFmtId="0" fontId="0" fillId="9" borderId="18" xfId="0" applyFill="1" applyBorder="1"/>
    <xf numFmtId="0" fontId="3" fillId="0" borderId="22" xfId="21" applyBorder="1" applyAlignment="1">
      <alignment horizontal="center"/>
    </xf>
    <xf numFmtId="0" fontId="3" fillId="0" borderId="41" xfId="21" applyBorder="1" applyAlignment="1">
      <alignment horizontal="center"/>
    </xf>
    <xf numFmtId="0" fontId="3" fillId="0" borderId="24" xfId="21" applyBorder="1" applyAlignment="1">
      <alignment horizontal="center"/>
    </xf>
    <xf numFmtId="0" fontId="3" fillId="0" borderId="42" xfId="21" applyBorder="1" applyAlignment="1">
      <alignment horizontal="center"/>
    </xf>
    <xf numFmtId="0" fontId="3" fillId="0" borderId="0" xfId="21" applyBorder="1" applyAlignment="1">
      <alignment horizontal="center"/>
    </xf>
    <xf numFmtId="0" fontId="3" fillId="0" borderId="43" xfId="21" applyBorder="1" applyAlignment="1">
      <alignment horizontal="center"/>
    </xf>
    <xf numFmtId="0" fontId="3" fillId="0" borderId="12" xfId="21" applyBorder="1" applyAlignment="1">
      <alignment horizontal="center"/>
    </xf>
    <xf numFmtId="0" fontId="3" fillId="0" borderId="44" xfId="21" applyBorder="1" applyAlignment="1">
      <alignment horizontal="center"/>
    </xf>
    <xf numFmtId="0" fontId="3" fillId="0" borderId="5" xfId="21" applyFill="1" applyBorder="1" applyAlignment="1">
      <alignment horizontal="center"/>
    </xf>
    <xf numFmtId="0" fontId="3" fillId="0" borderId="10" xfId="21" applyBorder="1" applyAlignment="1">
      <alignment horizontal="center"/>
    </xf>
    <xf numFmtId="0" fontId="3" fillId="0" borderId="45" xfId="2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3" fillId="9" borderId="3" xfId="21" applyFill="1" applyBorder="1" applyAlignment="1">
      <alignment horizontal="center"/>
    </xf>
    <xf numFmtId="0" fontId="3" fillId="0" borderId="5" xfId="21" applyBorder="1" applyAlignment="1">
      <alignment horizontal="center"/>
    </xf>
    <xf numFmtId="0" fontId="3" fillId="0" borderId="22" xfId="21" applyBorder="1" applyAlignment="1">
      <alignment horizontal="center" vertical="center"/>
    </xf>
    <xf numFmtId="0" fontId="3" fillId="0" borderId="41" xfId="21" applyBorder="1" applyAlignment="1">
      <alignment horizontal="center" vertical="center"/>
    </xf>
    <xf numFmtId="0" fontId="3" fillId="0" borderId="24" xfId="21" applyBorder="1" applyAlignment="1">
      <alignment horizontal="center" vertical="center"/>
    </xf>
    <xf numFmtId="0" fontId="3" fillId="0" borderId="10" xfId="21" applyBorder="1" applyAlignment="1">
      <alignment horizontal="center" vertical="center"/>
    </xf>
    <xf numFmtId="0" fontId="3" fillId="0" borderId="45" xfId="21" applyBorder="1" applyAlignment="1">
      <alignment horizontal="center" vertical="center"/>
    </xf>
    <xf numFmtId="0" fontId="3" fillId="0" borderId="8" xfId="21" applyBorder="1" applyAlignment="1">
      <alignment horizontal="center" vertical="center"/>
    </xf>
    <xf numFmtId="0" fontId="3" fillId="0" borderId="4" xfId="21" applyBorder="1" applyAlignment="1">
      <alignment horizontal="center"/>
    </xf>
    <xf numFmtId="0" fontId="3" fillId="0" borderId="13" xfId="2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 2" xfId="21"/>
  </cellStyles>
  <dxfs count="243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bgColor theme="7" tint="0.7999799847602844"/>
        </patternFill>
      </fill>
      <alignment horizontal="center" vertical="bottom" textRotation="0" wrapText="1" shrinkToFit="1" readingOrder="0"/>
      <border>
        <left style="thin">
          <color theme="1"/>
        </left>
        <right/>
        <top style="thin">
          <color theme="4" tint="0.39998000860214233"/>
        </top>
        <bottom style="thin">
          <color theme="1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bgColor theme="5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border>
        <left/>
        <right style="thin">
          <color theme="1"/>
        </right>
        <top style="thin">
          <color theme="1"/>
        </top>
        <bottom style="thin">
          <color theme="1"/>
        </bottom>
      </border>
    </dxf>
    <dxf>
      <border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bgColor theme="7" tint="0.7999799847602844"/>
        </patternFill>
      </fill>
      <alignment horizontal="center" vertical="bottom" textRotation="0" wrapText="1" shrinkToFit="1" readingOrder="0"/>
      <border>
        <left style="thin">
          <color theme="1"/>
        </left>
        <right/>
        <top style="thin">
          <color theme="4" tint="0.39998000860214233"/>
        </top>
        <bottom style="thin">
          <color theme="1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bgColor theme="5" tint="0.5999900102615356"/>
        </patternFill>
      </fill>
      <alignment horizontal="center" vertical="bottom" textRotation="0" wrapText="1" shrinkToFit="1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center" vertical="bottom" textRotation="0" wrapText="1" shrinkToFit="1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bottom" textRotation="0" wrapText="1" shrinkToFit="1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alignment horizontal="center" vertical="bottom" textRotation="0" wrapText="1" shrinkToFit="1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alignment horizontal="center" vertical="bottom" textRotation="0" wrapText="1" shrinkToFit="1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theme="1"/>
        </bottom>
      </border>
    </dxf>
    <dxf>
      <border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bgColor theme="7" tint="0.7999799847602844"/>
        </patternFill>
      </fill>
      <alignment horizontal="center" vertical="bottom" textRotation="0" wrapText="1" shrinkToFit="1" readingOrder="0"/>
      <border>
        <left style="thin">
          <color theme="1"/>
        </left>
        <right/>
        <top style="thin">
          <color theme="4" tint="0.39998000860214233"/>
        </top>
        <bottom style="thin">
          <color theme="1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bgColor theme="5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>
          <bgColor theme="0"/>
        </patternFill>
      </fill>
      <border>
        <left style="thin">
          <color theme="1"/>
        </left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>
          <bgColor theme="0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>
          <bgColor theme="0"/>
        </patternFill>
      </fill>
      <border>
        <left/>
        <right style="thin">
          <color theme="1"/>
        </right>
        <top style="thin">
          <color theme="1"/>
        </top>
        <bottom style="thin">
          <color theme="1"/>
        </bottom>
      </border>
    </dxf>
    <dxf>
      <border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bgColor theme="7" tint="0.7999799847602844"/>
        </patternFill>
      </fill>
      <alignment horizontal="center" vertical="bottom" textRotation="0" wrapText="1" shrinkToFit="1" readingOrder="0"/>
      <border>
        <left style="thin">
          <color theme="1"/>
        </left>
        <right/>
        <top style="thin">
          <color theme="4" tint="0.39998000860214233"/>
        </top>
        <bottom style="thin">
          <color theme="1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bgColor theme="5" tint="0.5999900102615356"/>
        </patternFill>
      </fill>
      <alignment horizontal="center" vertical="bottom" textRotation="0" wrapText="1" shrinkToFit="1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center" vertical="bottom" textRotation="0" wrapText="1" shrinkToFit="1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bottom" textRotation="0" wrapText="1" shrinkToFit="1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alignment horizontal="center" vertical="bottom" textRotation="0" wrapText="1" shrinkToFit="1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alignment horizontal="center" vertical="bottom" textRotation="0" wrapText="1" shrinkToFit="1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theme="1"/>
        </bottom>
      </border>
    </dxf>
    <dxf>
      <border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bgColor theme="5" tint="0.5999900102615356"/>
        </patternFill>
      </fill>
      <alignment horizontal="center" vertical="bottom" textRotation="0" wrapText="1" shrinkToFit="1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alignment horizontal="center" vertical="bottom" textRotation="0" wrapText="1" shrinkToFit="1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alignment horizontal="center" vertical="bottom" textRotation="0" wrapText="1" shrinkToFit="1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ill>
        <patternFill patternType="solid">
          <bgColor theme="0" tint="-0.24997000396251678"/>
        </patternFill>
      </fill>
      <border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/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>
          <bgColor theme="0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>
          <bgColor theme="0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>
          <bgColor theme="0"/>
        </patternFill>
      </fill>
      <border>
        <left/>
        <right style="thin">
          <color theme="1"/>
        </right>
        <top style="thin">
          <color theme="1"/>
        </top>
        <bottom style="thin">
          <color theme="1"/>
        </bottom>
      </border>
    </dxf>
    <dxf>
      <border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 patternType="solid">
          <bgColor theme="0" tint="-0.24997000396251678"/>
        </patternFill>
      </fill>
      <border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bgColor theme="8" tint="0.5999900102615356"/>
        </patternFill>
      </fill>
      <alignment horizontal="center" vertical="bottom" textRotation="0" wrapText="1" shrinkToFit="1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alignment horizontal="center" vertical="bottom" textRotation="0" wrapText="1" shrinkToFit="1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alignment horizontal="center" vertical="bottom" textRotation="0" wrapText="1" shrinkToFit="1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ill>
        <patternFill patternType="solid">
          <bgColor theme="0" tint="-0.24997000396251678"/>
        </patternFill>
      </fill>
      <border>
        <left style="thin">
          <color theme="1"/>
        </left>
        <right style="thin">
          <color theme="1"/>
        </right>
        <top/>
        <bottom/>
      </border>
    </dxf>
    <dxf>
      <border>
        <left style="thin">
          <color theme="1"/>
        </left>
        <right/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bottom style="thin">
          <color theme="1"/>
        </bottom>
      </border>
    </dxf>
    <dxf>
      <border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 tint="-0.24997000396251678"/>
        </patternFill>
      </fill>
      <border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bottom style="thin">
          <color theme="1"/>
        </bottom>
      </border>
    </dxf>
    <dxf>
      <border>
        <top style="thin">
          <color theme="1"/>
        </top>
        <bottom style="thin">
          <color rgb="FF000000"/>
        </bottom>
      </border>
    </dxf>
    <dxf>
      <fill>
        <patternFill patternType="solid">
          <bgColor theme="0" tint="-0.24997000396251678"/>
        </patternFill>
      </fill>
      <border>
        <left style="thin">
          <color theme="1"/>
        </left>
        <right style="thin">
          <color theme="1"/>
        </right>
        <top/>
        <bottom/>
      </border>
    </dxf>
    <dxf>
      <fill>
        <patternFill patternType="solid">
          <bgColor theme="5" tint="0.5999900102615356"/>
        </patternFill>
      </fill>
      <border>
        <left style="thin">
          <color theme="1"/>
        </left>
        <right/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bottom style="thin">
          <color theme="1"/>
        </bottom>
      </border>
    </dxf>
    <dxf>
      <border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 tint="-0.24997000396251678"/>
        </patternFill>
      </fill>
      <border>
        <left style="thin">
          <color theme="1"/>
        </left>
        <right style="thin">
          <color theme="1"/>
        </right>
        <top/>
        <bottom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/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bottom style="thin">
          <color theme="1"/>
        </bottom>
      </border>
    </dxf>
    <dxf>
      <border>
        <left style="thin">
          <color theme="1"/>
        </left>
        <top style="thin">
          <color theme="1"/>
        </top>
        <bottom style="thin">
          <color theme="1"/>
        </bottom>
      </border>
    </dxf>
    <dxf>
      <fill>
        <patternFill patternType="solid">
          <bgColor theme="0" tint="-0.24997000396251678"/>
        </patternFill>
      </fill>
      <border>
        <left style="thin">
          <color theme="1"/>
        </left>
        <right style="thin">
          <color theme="1"/>
        </right>
        <top/>
        <bottom/>
      </border>
    </dxf>
    <dxf>
      <fill>
        <patternFill patternType="solid">
          <bgColor theme="8" tint="0.5999900102615356"/>
        </patternFill>
      </fill>
      <border>
        <left style="thin">
          <color theme="1"/>
        </left>
        <right/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bottom style="thin">
          <color theme="1"/>
        </bottom>
      </border>
    </dxf>
    <dxf>
      <border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 tint="-0.24997000396251678"/>
        </patternFill>
      </fill>
      <border>
        <left style="thin">
          <color theme="1"/>
        </left>
        <right style="thin">
          <color theme="1"/>
        </right>
        <top/>
        <bottom/>
      </border>
    </dxf>
    <dxf>
      <fill>
        <patternFill patternType="solid">
          <bgColor theme="8" tint="0.5999900102615356"/>
        </patternFill>
      </fill>
      <alignment horizontal="right" vertical="bottom" textRotation="0" wrapText="1" shrinkToFit="1" readingOrder="0"/>
      <border>
        <left style="thin">
          <color theme="1"/>
        </left>
        <right/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 patternType="solid"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 patternType="solid"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 patternType="solid"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border>
        <bottom style="thin">
          <color theme="1"/>
        </bottom>
      </border>
    </dxf>
    <dxf>
      <border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 tint="-0.24997000396251678"/>
        </patternFill>
      </fill>
      <border>
        <left style="thin">
          <color theme="1"/>
        </left>
        <right style="thin">
          <color theme="1"/>
        </right>
        <top/>
        <bottom/>
      </border>
    </dxf>
    <dxf>
      <fill>
        <patternFill patternType="solid">
          <bgColor theme="9" tint="0.5999900102615356"/>
        </patternFill>
      </fill>
      <alignment horizontal="right" vertical="bottom" textRotation="0" wrapText="1" shrinkToFit="1" readingOrder="0"/>
      <border>
        <left style="thin">
          <color theme="1"/>
        </left>
        <right/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bottom style="thin">
          <color theme="1"/>
        </bottom>
      </border>
    </dxf>
    <dxf>
      <border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 tint="-0.24997000396251678"/>
        </patternFill>
      </fill>
      <border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border>
        <left/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top style="thin">
          <color theme="1"/>
        </top>
      </border>
    </dxf>
    <dxf>
      <border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 patternType="solid">
          <bgColor theme="0" tint="-0.24997000396251678"/>
        </patternFill>
      </fill>
      <border>
        <left style="thin">
          <color theme="1"/>
        </left>
        <right style="thin">
          <color theme="1"/>
        </right>
        <top/>
        <bottom/>
      </border>
    </dxf>
    <dxf>
      <fill>
        <patternFill patternType="solid">
          <bgColor theme="7" tint="0.7999799847602844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/>
        <bottom style="thin">
          <color theme="1"/>
        </bottom>
        <vertical/>
        <horizontal/>
      </border>
    </dxf>
    <dxf>
      <fill>
        <patternFill patternType="solid">
          <bgColor theme="5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bgColor theme="8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bgColor theme="9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bottom style="thin">
          <color theme="1"/>
        </bottom>
      </border>
    </dxf>
    <dxf>
      <fill>
        <patternFill patternType="solid">
          <bgColor theme="7" tint="0.7999799847602844"/>
        </patternFill>
      </fill>
      <alignment horizontal="center" vertical="bottom" textRotation="0" wrapText="1" shrinkToFit="1" readingOrder="0"/>
      <border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ill>
        <patternFill patternType="solid">
          <bgColor theme="5" tint="0.5999900102615356"/>
        </patternFill>
      </fill>
      <alignment horizontal="center" vertical="bottom" textRotation="0" wrapText="1" shrinkToFit="1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ill>
        <patternFill patternType="solid">
          <bgColor theme="8" tint="0.5999900102615356"/>
        </patternFill>
      </fill>
      <alignment horizontal="center" vertical="bottom" textRotation="0" wrapText="1" shrinkToFit="1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ill>
        <patternFill patternType="solid">
          <bgColor theme="9" tint="0.5999900102615356"/>
        </patternFill>
      </fill>
      <alignment horizontal="center" vertical="bottom" textRotation="0" wrapText="1" shrinkToFit="1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center" vertical="bottom" textRotation="0" wrapText="1" shrinkToFit="1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center" vertical="bottom" textRotation="0" wrapText="1" shrinkToFit="1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ill>
        <patternFill patternType="solid">
          <bgColor theme="7" tint="0.7999799847602844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/>
        <bottom style="thin">
          <color theme="1"/>
        </bottom>
        <vertical/>
        <horizontal/>
      </border>
    </dxf>
    <dxf>
      <fill>
        <patternFill patternType="solid">
          <bgColor theme="5" tint="0.5999900102615356"/>
        </patternFill>
      </fill>
      <alignment horizontal="center" vertical="bottom" textRotation="0" wrapText="1" shrinkToFit="1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solid">
          <bgColor theme="8" tint="0.5999900102615356"/>
        </patternFill>
      </fill>
      <alignment horizontal="center" vertical="bottom" textRotation="0" wrapText="1" shrinkToFit="1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solid">
          <bgColor theme="9" tint="0.5999900102615356"/>
        </patternFill>
      </fill>
      <alignment horizontal="center" vertical="bottom" textRotation="0" wrapText="1" shrinkToFit="1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center" vertical="bottom" textRotation="0" wrapText="1" shrinkToFit="1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center" vertical="bottom" textRotation="0" wrapText="1" shrinkToFit="1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>
        <bottom style="thin">
          <color theme="1"/>
        </bottom>
      </border>
    </dxf>
    <dxf>
      <fill>
        <patternFill patternType="solid">
          <bgColor theme="7" tint="0.7999799847602844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/>
        <bottom style="thin">
          <color theme="1"/>
        </bottom>
        <vertical/>
        <horizontal/>
      </border>
    </dxf>
    <dxf>
      <fill>
        <patternFill patternType="solid">
          <bgColor theme="5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bgColor theme="8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bgColor theme="9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ill>
        <patternFill patternType="solid">
          <bgColor theme="7" tint="0.7999799847602844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/>
        <bottom style="thin">
          <color theme="1"/>
        </bottom>
        <vertical/>
        <horizontal/>
      </border>
    </dxf>
    <dxf>
      <fill>
        <patternFill patternType="solid">
          <bgColor theme="5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bgColor theme="8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bgColor theme="9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/>
        <bottom style="thin">
          <color theme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ill>
        <patternFill patternType="solid">
          <bgColor theme="7" tint="0.7999799847602844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/>
        <bottom style="thin">
          <color theme="1"/>
        </bottom>
        <vertical/>
        <horizontal/>
      </border>
    </dxf>
    <dxf>
      <fill>
        <patternFill patternType="solid">
          <bgColor theme="5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bgColor theme="8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bgColor theme="9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ill>
        <patternFill patternType="solid">
          <bgColor theme="7" tint="0.7999799847602844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/>
        <bottom style="thin">
          <color theme="1"/>
        </bottom>
        <vertical/>
        <horizontal/>
      </border>
    </dxf>
    <dxf>
      <fill>
        <patternFill patternType="solid">
          <bgColor theme="5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bgColor theme="8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bgColor theme="9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alignment horizontal="left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alignment horizontal="left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ill>
        <patternFill patternType="solid">
          <bgColor theme="7" tint="0.7999799847602844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/>
        <bottom style="thin">
          <color theme="1"/>
        </bottom>
        <vertical/>
        <horizontal/>
      </border>
    </dxf>
    <dxf>
      <fill>
        <patternFill patternType="solid">
          <bgColor theme="5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bgColor theme="8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bgColor theme="9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alignment horizontal="center" vertical="bottom" textRotation="0" wrapText="1" shrinkToFit="1" readingOrder="0"/>
      <border>
        <left/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alignment horizontal="center" vertical="bottom" textRotation="0" wrapText="1" shrinkToFit="1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>
        <bottom style="thin">
          <color theme="1"/>
        </bottom>
      </border>
    </dxf>
    <dxf>
      <fill>
        <patternFill patternType="solid">
          <bgColor theme="7" tint="0.7999799847602844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/>
        <bottom style="thin">
          <color theme="1"/>
        </bottom>
        <vertical/>
        <horizontal/>
      </border>
    </dxf>
    <dxf>
      <fill>
        <patternFill patternType="solid">
          <bgColor theme="5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bgColor theme="8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bgColor theme="9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/>
        <bottom style="thin">
          <color theme="1"/>
        </bottom>
        <vertical/>
        <horizontal/>
      </border>
    </dxf>
    <dxf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theme="1"/>
        </left>
        <right style="thin">
          <color theme="1"/>
        </right>
        <top/>
        <bottom style="thin">
          <color theme="1"/>
        </bottom>
        <vertical/>
        <horizontal/>
      </border>
    </dxf>
    <dxf>
      <border>
        <left style="thin">
          <color theme="1"/>
        </left>
        <right style="thin">
          <color theme="1"/>
        </right>
        <top/>
        <bottom style="thin">
          <color theme="1"/>
        </bottom>
        <vertical/>
        <horizontal/>
      </border>
    </dxf>
    <dxf>
      <border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ill>
        <patternFill patternType="solid">
          <bgColor theme="7" tint="0.7999799847602844"/>
        </patternFill>
      </fill>
      <alignment horizontal="center" vertical="bottom" textRotation="0" wrapText="1" shrinkToFit="1" readingOrder="0"/>
      <border>
        <left style="thin">
          <color theme="1"/>
        </left>
        <right/>
        <top/>
        <bottom style="thin">
          <color theme="1"/>
        </bottom>
        <vertical/>
        <horizontal/>
      </border>
    </dxf>
    <dxf>
      <fill>
        <patternFill patternType="solid">
          <bgColor theme="5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bgColor theme="8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bgColor theme="9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/>
        <bottom style="thin">
          <color theme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/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top style="thin">
          <color theme="1"/>
        </top>
      </border>
    </dxf>
    <dxf>
      <font>
        <color rgb="FF000000"/>
      </font>
    </dxf>
    <dxf>
      <numFmt numFmtId="177" formatCode="General"/>
      <fill>
        <patternFill patternType="solid">
          <bgColor theme="7" tint="0.7999799847602844"/>
        </patternFill>
      </fill>
      <alignment horizontal="center" vertical="bottom" textRotation="0" wrapText="1" shrinkToFit="1" readingOrder="0"/>
      <border>
        <left style="thin">
          <color theme="1"/>
        </left>
        <right/>
        <top/>
        <bottom style="thin">
          <color theme="1"/>
        </bottom>
        <vertical/>
        <horizontal/>
      </border>
    </dxf>
    <dxf>
      <fill>
        <patternFill patternType="solid">
          <bgColor theme="5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bgColor theme="8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77" formatCode="General"/>
      <fill>
        <patternFill patternType="solid">
          <bgColor theme="9" tint="0.5999900102615356"/>
        </patternFill>
      </fill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alignment horizontal="center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/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bottom style="thin">
          <color theme="1"/>
        </bottom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0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Relationship Id="rId1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3:H63" totalsRowShown="0" headerRowDxfId="242" tableBorderDxfId="241" headerRowBorderDxfId="240">
  <autoFilter ref="A3:H63"/>
  <sortState ref="A4:H63">
    <sortCondition descending="1" sortBy="value" ref="E4:E63"/>
  </sortState>
  <tableColumns count="8">
    <tableColumn id="1" name="First" dataDxfId="239"/>
    <tableColumn id="2" name="Last" dataDxfId="238"/>
    <tableColumn id="3" name="M/F" dataDxfId="237"/>
    <tableColumn id="4" name="School" dataDxfId="236"/>
    <tableColumn id="5" name="Trap " dataDxfId="235"/>
    <tableColumn id="6" name="Skeet" dataDxfId="234"/>
    <tableColumn id="7" name="Sporting " dataDxfId="233"/>
    <tableColumn id="8" name="HOA" dataDxfId="232">
      <calculatedColumnFormula>SUM(Table1[[#This Row],[Trap ]:[Sporting ]])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A173:H178" totalsRowShown="0" headerRowDxfId="153" tableBorderDxfId="152" headerRowBorderDxfId="151" totalsRowBorderDxfId="150">
  <autoFilter ref="A173:H178"/>
  <sortState ref="A174:H178">
    <sortCondition descending="1" sortBy="value" ref="E174:E178"/>
  </sortState>
  <tableColumns count="8">
    <tableColumn id="1" name="First" dataDxfId="149"/>
    <tableColumn id="2" name="Last" dataDxfId="148"/>
    <tableColumn id="3" name="M/F" dataDxfId="147"/>
    <tableColumn id="4" name="Team" dataDxfId="146"/>
    <tableColumn id="5" name="Trap" dataDxfId="145"/>
    <tableColumn id="6" name="Skeet" dataDxfId="144"/>
    <tableColumn id="7" name="Sporting" dataDxfId="143"/>
    <tableColumn id="8" name="HOA" dataDxfId="142">
      <calculatedColumnFormula>E174+F174+G174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le11" displayName="Table11" ref="A180:H223" totalsRowShown="0" tableBorderDxfId="141">
  <autoFilter ref="A180:H223"/>
  <sortState ref="A181:H223">
    <sortCondition descending="1" sortBy="value" ref="H181:H223"/>
  </sortState>
  <tableColumns count="8">
    <tableColumn id="1" name="First" dataDxfId="140"/>
    <tableColumn id="2" name="Last" dataDxfId="139"/>
    <tableColumn id="3" name="M/F" dataDxfId="138"/>
    <tableColumn id="4" name="Team" dataDxfId="137"/>
    <tableColumn id="5" name="Trap" dataDxfId="136"/>
    <tableColumn id="6" name="Skeet" dataDxfId="135"/>
    <tableColumn id="7" name="Sporting" dataDxfId="134"/>
    <tableColumn id="8" name="HOA" dataDxfId="133">
      <calculatedColumnFormula>SUM(E181,F181,G181)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3" name="Table13" displayName="Table13" ref="A2:E38" totalsRowShown="0" headerRowDxfId="132" tableBorderDxfId="131" headerRowBorderDxfId="130" totalsRowBorderDxfId="129">
  <autoFilter ref="A2:E38"/>
  <sortState ref="A3:E38">
    <sortCondition sortBy="value" ref="D3:D38"/>
  </sortState>
  <tableColumns count="5">
    <tableColumn id="1" name="First" dataDxfId="128"/>
    <tableColumn id="2" name="Last" dataDxfId="127"/>
    <tableColumn id="3" name="M/F" dataDxfId="126"/>
    <tableColumn id="4" name="Team" dataDxfId="125"/>
    <tableColumn id="5" name="Score" dataDxfId="124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4" name="Table14" displayName="Table14" ref="A40:E63" totalsRowShown="0" headerRowDxfId="123" dataDxfId="122" tableBorderDxfId="121" headerRowBorderDxfId="120">
  <autoFilter ref="A40:E63"/>
  <sortState ref="A41:E63">
    <sortCondition descending="1" sortBy="value" ref="E41:E63"/>
  </sortState>
  <tableColumns count="5">
    <tableColumn id="1" name="First" dataDxfId="119"/>
    <tableColumn id="2" name="Last" dataDxfId="118"/>
    <tableColumn id="3" name="M/F" dataDxfId="117"/>
    <tableColumn id="4" name="Team" dataDxfId="116"/>
    <tableColumn id="5" name="Score" dataDxfId="115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5" name="Table15" displayName="Table15" ref="A2:E39" totalsRowShown="0" headerRowDxfId="114" dataDxfId="113" tableBorderDxfId="112" headerRowBorderDxfId="111">
  <autoFilter ref="A2:E39"/>
  <sortState ref="A3:E39">
    <sortCondition sortBy="value" ref="D3:D39"/>
  </sortState>
  <tableColumns count="5">
    <tableColumn id="1" name="First" dataDxfId="110"/>
    <tableColumn id="2" name="Last" dataDxfId="109"/>
    <tableColumn id="3" name="M/F" dataDxfId="108"/>
    <tableColumn id="4" name="Team" dataDxfId="107"/>
    <tableColumn id="5" name="Skeet" dataDxfId="106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6" name="Table16" displayName="Table16" ref="A41:E129" totalsRowShown="0" headerRowDxfId="105" dataDxfId="104" tableBorderDxfId="103" headerRowBorderDxfId="102">
  <autoFilter ref="A41:E129"/>
  <sortState ref="A42:E129">
    <sortCondition descending="1" sortBy="value" ref="E42:E129"/>
  </sortState>
  <tableColumns count="5">
    <tableColumn id="1" name="First" dataDxfId="101"/>
    <tableColumn id="2" name="Last" dataDxfId="100"/>
    <tableColumn id="3" name="M/F" dataDxfId="99"/>
    <tableColumn id="4" name="Team" dataDxfId="98"/>
    <tableColumn id="5" name="Skeet" dataDxfId="97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7" name="Table17" displayName="Table17" ref="A2:E32" totalsRowShown="0" headerRowDxfId="96" tableBorderDxfId="95" headerRowBorderDxfId="94">
  <autoFilter ref="A2:E32"/>
  <sortState ref="A3:E32">
    <sortCondition descending="1" sortBy="value" ref="E3:E32"/>
  </sortState>
  <tableColumns count="5">
    <tableColumn id="1" name="First" dataDxfId="93"/>
    <tableColumn id="2" name="Last" dataDxfId="92"/>
    <tableColumn id="3" name="M/F" dataDxfId="91"/>
    <tableColumn id="4" name="Team" dataDxfId="90"/>
    <tableColumn id="5" name="Sporting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8" name="Table18" displayName="Table18" ref="A34:E92" totalsRowShown="0" headerRowDxfId="89" dataDxfId="88" tableBorderDxfId="87" headerRowBorderDxfId="86">
  <autoFilter ref="A34:E92"/>
  <sortState ref="A35:E92">
    <sortCondition descending="1" sortBy="value" ref="E35:E92"/>
  </sortState>
  <tableColumns count="5">
    <tableColumn id="1" name="First" dataDxfId="85"/>
    <tableColumn id="2" name="Last" dataDxfId="84"/>
    <tableColumn id="3" name="M/F" dataDxfId="83"/>
    <tableColumn id="4" name="Team" dataDxfId="82"/>
    <tableColumn id="5" name="Sporting" dataDxfId="81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20" name="Table20" displayName="Table20" ref="A2:E114" totalsRowShown="0" headerRowDxfId="80" tableBorderDxfId="79" headerRowBorderDxfId="78">
  <autoFilter ref="A2:E114"/>
  <sortState ref="A3:E114">
    <sortCondition sortBy="value" ref="D3:D114"/>
  </sortState>
  <tableColumns count="5">
    <tableColumn id="1" name="First" dataDxfId="77"/>
    <tableColumn id="2" name="Last" dataDxfId="76"/>
    <tableColumn id="3" name="M/F" dataDxfId="75"/>
    <tableColumn id="4" name="Team" dataDxfId="74"/>
    <tableColumn id="5" name="Trap" dataDxfId="73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21" name="Table21" displayName="Table21" ref="A116:E149" totalsRowShown="0" headerRowDxfId="72" dataDxfId="71" tableBorderDxfId="70" headerRowBorderDxfId="69">
  <autoFilter ref="A116:E149"/>
  <tableColumns count="5">
    <tableColumn id="1" name="First" dataDxfId="68"/>
    <tableColumn id="2" name="Last" dataDxfId="67"/>
    <tableColumn id="3" name="M/F" dataDxfId="66"/>
    <tableColumn id="4" name="Team" dataDxfId="65"/>
    <tableColumn id="5" name="Trap" dataDxfId="6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65:H69" totalsRowShown="0" headerRowDxfId="231" tableBorderDxfId="230" headerRowBorderDxfId="229">
  <autoFilter ref="A65:H69"/>
  <sortState ref="A66:H69">
    <sortCondition descending="1" sortBy="value" ref="E66:E69"/>
  </sortState>
  <tableColumns count="8">
    <tableColumn id="1" name="First" dataDxfId="228"/>
    <tableColumn id="2" name="Last" dataDxfId="227"/>
    <tableColumn id="3" name="M/F"/>
    <tableColumn id="4" name="Team" dataDxfId="226"/>
    <tableColumn id="5" name="Trap" dataDxfId="225"/>
    <tableColumn id="6" name="Skeet" dataDxfId="224"/>
    <tableColumn id="7" name="Sporting" dataDxfId="223"/>
    <tableColumn id="8" name="HOA" dataDxfId="222">
      <calculatedColumnFormula>E66+F66+G66</calculatedColumnFormula>
    </tableColumn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2" name="Table12" displayName="Table12" ref="A3:E121" totalsRowShown="0" headerRowDxfId="63" tableBorderDxfId="62" headerRowBorderDxfId="61">
  <autoFilter ref="A3:E121"/>
  <sortState ref="A4:E121">
    <sortCondition sortBy="value" ref="D4:D121"/>
  </sortState>
  <tableColumns count="5">
    <tableColumn id="1" name="First" dataDxfId="60"/>
    <tableColumn id="2" name="Last" dataDxfId="59"/>
    <tableColumn id="3" name="M/F" dataDxfId="58"/>
    <tableColumn id="4" name="Team" dataDxfId="57"/>
    <tableColumn id="5" name="Skeet" dataDxfId="56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19" name="Table19" displayName="Table19" ref="A123:E151" totalsRowShown="0" headerRowDxfId="55" tableBorderDxfId="54" headerRowBorderDxfId="53">
  <autoFilter ref="A123:E151"/>
  <sortState ref="A124:E151">
    <sortCondition descending="1" sortBy="value" ref="E124:E151"/>
  </sortState>
  <tableColumns count="5">
    <tableColumn id="1" name="First" dataDxfId="52"/>
    <tableColumn id="2" name="Last" dataDxfId="51"/>
    <tableColumn id="3" name="M/F" dataDxfId="50"/>
    <tableColumn id="4" name="Team" dataDxfId="49"/>
    <tableColumn id="5" name="Skeet" dataDxfId="48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4" name="Table24" displayName="Table24" ref="A2:E113" totalsRowShown="0" headerRowDxfId="47" tableBorderDxfId="46" headerRowBorderDxfId="45">
  <autoFilter ref="A2:E113"/>
  <sortState ref="A3:E113">
    <sortCondition descending="1" sortBy="value" ref="E3:E113"/>
  </sortState>
  <tableColumns count="5">
    <tableColumn id="1" name="First" dataDxfId="44"/>
    <tableColumn id="2" name="Last" dataDxfId="43"/>
    <tableColumn id="3" name="M/F" dataDxfId="42"/>
    <tableColumn id="4" name="Team" dataDxfId="41"/>
    <tableColumn id="5" name="Sporting" dataDxfId="40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3" name="Table23" displayName="Table23" ref="A2:H41" totalsRowShown="0" tableBorderDxfId="39" headerRowBorderDxfId="38">
  <autoFilter ref="A2:H41"/>
  <sortState ref="A3:H41">
    <sortCondition descending="1" sortBy="value" ref="H3:H41"/>
  </sortState>
  <tableColumns count="8">
    <tableColumn id="1" name="First" dataDxfId="37"/>
    <tableColumn id="2" name="Last" dataDxfId="36"/>
    <tableColumn id="3" name="M/F" dataDxfId="35"/>
    <tableColumn id="4" name="Team" dataDxfId="34"/>
    <tableColumn id="5" name="Trap" dataDxfId="33"/>
    <tableColumn id="6" name="Skeet" dataDxfId="32"/>
    <tableColumn id="7" name="Sporting" dataDxfId="31"/>
    <tableColumn id="8" name="HOA" dataDxfId="30">
      <calculatedColumnFormula>SUM(E3:G3)</calculatedColumnFormula>
    </tableColumn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25" name="Table25" displayName="Table25" ref="A43:H55" totalsRowShown="0" tableBorderDxfId="29" headerRowBorderDxfId="28">
  <autoFilter ref="A43:H55"/>
  <sortState ref="A44:H55">
    <sortCondition descending="1" sortBy="value" ref="H44:H55"/>
  </sortState>
  <tableColumns count="8">
    <tableColumn id="1" name="First" dataDxfId="27"/>
    <tableColumn id="2" name="Last" dataDxfId="26"/>
    <tableColumn id="3" name="M/F" dataDxfId="25"/>
    <tableColumn id="4" name="Team" dataDxfId="24"/>
    <tableColumn id="5" name="Trap" dataDxfId="23"/>
    <tableColumn id="6" name="Skeet" dataDxfId="22"/>
    <tableColumn id="7" name="Sporting" dataDxfId="21"/>
    <tableColumn id="8" name="HOA" dataDxfId="20">
      <calculatedColumnFormula>SUM(E44,F44,G44)</calculatedColumnFormula>
    </tableColumn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22" name="Table22" displayName="Table22" ref="A2:H105" totalsRowShown="0" tableBorderDxfId="19" headerRowBorderDxfId="18">
  <autoFilter ref="A2:H105"/>
  <sortState ref="A3:H105">
    <sortCondition descending="1" sortBy="value" ref="H3:H105"/>
  </sortState>
  <tableColumns count="8">
    <tableColumn id="1" name="First" dataDxfId="17"/>
    <tableColumn id="2" name="Last" dataDxfId="16"/>
    <tableColumn id="3" name="M/F" dataDxfId="15"/>
    <tableColumn id="4" name="Team" dataDxfId="14"/>
    <tableColumn id="5" name="Trap" dataDxfId="13"/>
    <tableColumn id="6" name="Skeet" dataDxfId="12"/>
    <tableColumn id="7" name="Sporting" dataDxfId="11"/>
    <tableColumn id="8" name="HOA" dataDxfId="10">
      <calculatedColumnFormula>SUM(E3:G3)</calculatedColumnFormula>
    </tableColumn>
  </tableColumns>
  <tableStyleInfo name="TableStyleMedium1" showFirstColumn="0" showLastColumn="0" showRowStripes="1" showColumnStripes="0"/>
</table>
</file>

<file path=xl/tables/table26.xml><?xml version="1.0" encoding="utf-8"?>
<table xmlns="http://schemas.openxmlformats.org/spreadsheetml/2006/main" id="27" name="Table27" displayName="Table27" ref="A107:H136" totalsRowShown="0" tableBorderDxfId="9" headerRowBorderDxfId="8">
  <autoFilter ref="A107:H136"/>
  <sortState ref="A108:H136">
    <sortCondition descending="1" sortBy="value" ref="H108:H136"/>
  </sortState>
  <tableColumns count="8">
    <tableColumn id="1" name="First" dataDxfId="7"/>
    <tableColumn id="2" name="Last" dataDxfId="6"/>
    <tableColumn id="3" name="M/F" dataDxfId="5"/>
    <tableColumn id="4" name="Team" dataDxfId="4"/>
    <tableColumn id="5" name="Trap" dataDxfId="3"/>
    <tableColumn id="6" name="Skeet" dataDxfId="2"/>
    <tableColumn id="7" name="Sporting" dataDxfId="1"/>
    <tableColumn id="8" name="HOA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71:H91" totalsRowShown="0" tableBorderDxfId="221" headerRowBorderDxfId="220">
  <autoFilter ref="A71:H91"/>
  <sortState ref="A72:H91">
    <sortCondition descending="1" sortBy="value" ref="G72:G91"/>
  </sortState>
  <tableColumns count="8">
    <tableColumn id="1" name="First" dataDxfId="219"/>
    <tableColumn id="2" name="Last" dataDxfId="218"/>
    <tableColumn id="3" name="M/F" dataDxfId="217"/>
    <tableColumn id="4" name="Team" dataDxfId="216"/>
    <tableColumn id="5" name="Trap " dataDxfId="215"/>
    <tableColumn id="6" name="Skeet " dataDxfId="214"/>
    <tableColumn id="7" name="Sporting " dataDxfId="213"/>
    <tableColumn id="8" name="HOA" dataDxfId="212">
      <calculatedColumnFormula>E72+F72+G72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93:H113" totalsRowShown="0" headerRowBorderDxfId="211">
  <autoFilter ref="A93:H113"/>
  <sortState ref="A94:H113">
    <sortCondition descending="1" sortBy="value" ref="E94:E113"/>
  </sortState>
  <tableColumns count="8">
    <tableColumn id="1" name="First" dataDxfId="210"/>
    <tableColumn id="2" name="Last" dataDxfId="209"/>
    <tableColumn id="3" name="M/F" dataDxfId="208"/>
    <tableColumn id="4" name="Team" dataDxfId="207"/>
    <tableColumn id="5" name="Trap" dataDxfId="206"/>
    <tableColumn id="6" name="Skeet" dataDxfId="205"/>
    <tableColumn id="7" name="Sporting" dataDxfId="204"/>
    <tableColumn id="8" name="HOA" dataDxfId="203">
      <calculatedColumnFormula>E94+F94+G94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15:H124" totalsRowShown="0" tableBorderDxfId="202" headerRowBorderDxfId="201">
  <autoFilter ref="A115:H124"/>
  <sortState ref="A116:H124">
    <sortCondition descending="1" sortBy="value" ref="E116:E124"/>
  </sortState>
  <tableColumns count="8">
    <tableColumn id="1" name="First" dataDxfId="200"/>
    <tableColumn id="2" name="Last" dataDxfId="199"/>
    <tableColumn id="3" name="M/F" dataDxfId="198"/>
    <tableColumn id="4" name="Team" dataDxfId="197"/>
    <tableColumn id="5" name="Trap" dataDxfId="196"/>
    <tableColumn id="6" name="Skeet" dataDxfId="195"/>
    <tableColumn id="7" name="Sporting" dataDxfId="194"/>
    <tableColumn id="8" name="HOA" dataDxfId="193">
      <calculatedColumnFormula>E116+F116+G116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126:H140" totalsRowShown="0" tableBorderDxfId="192" headerRowBorderDxfId="191">
  <autoFilter ref="A126:H140"/>
  <sortState ref="A127:H140">
    <sortCondition descending="1" sortBy="value" ref="E127:E140"/>
  </sortState>
  <tableColumns count="8">
    <tableColumn id="1" name="First" dataDxfId="190"/>
    <tableColumn id="2" name="Last" dataDxfId="189"/>
    <tableColumn id="3" name="M/F" dataDxfId="188"/>
    <tableColumn id="4" name="Team" dataDxfId="187"/>
    <tableColumn id="5" name="Trap" dataDxfId="186"/>
    <tableColumn id="6" name="Skeet" dataDxfId="185"/>
    <tableColumn id="7" name="Sporting" dataDxfId="184"/>
    <tableColumn id="8" name="HOA" dataDxfId="183">
      <calculatedColumnFormula>E127+F127+G127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142:H152" totalsRowShown="0" tableBorderDxfId="182" headerRowBorderDxfId="181">
  <autoFilter ref="A142:H152"/>
  <sortState ref="A143:H152">
    <sortCondition descending="1" sortBy="value" ref="E143:E152"/>
  </sortState>
  <tableColumns count="8">
    <tableColumn id="1" name="First" dataDxfId="180"/>
    <tableColumn id="2" name="Last" dataDxfId="179"/>
    <tableColumn id="3" name="M/F" dataDxfId="178"/>
    <tableColumn id="4" name="Team" dataDxfId="177"/>
    <tableColumn id="5" name="Trap " dataDxfId="176"/>
    <tableColumn id="6" name="Skeet" dataDxfId="175"/>
    <tableColumn id="7" name="Sporting" dataDxfId="174"/>
    <tableColumn id="8" name="HOA" dataDxfId="173">
      <calculatedColumnFormula>E143+F143+G143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154:H164" totalsRowShown="0" tableBorderDxfId="172" headerRowBorderDxfId="171">
  <autoFilter ref="A154:H164"/>
  <sortState ref="A155:H164">
    <sortCondition descending="1" sortBy="value" ref="E155:E164"/>
  </sortState>
  <tableColumns count="8">
    <tableColumn id="1" name="First" dataDxfId="170"/>
    <tableColumn id="2" name="Last" dataDxfId="169"/>
    <tableColumn id="3" name="M/F" dataDxfId="168"/>
    <tableColumn id="4" name="Team" dataDxfId="167"/>
    <tableColumn id="5" name="Trap" dataDxfId="166"/>
    <tableColumn id="6" name="Skeet" dataDxfId="165"/>
    <tableColumn id="7" name="Sporting" dataDxfId="164"/>
    <tableColumn id="8" name="HOA" dataDxfId="163">
      <calculatedColumnFormula>E155+F155+G155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A166:H171" totalsRowShown="0" headerRowBorderDxfId="162">
  <autoFilter ref="A166:H171"/>
  <sortState ref="A167:H171">
    <sortCondition descending="1" sortBy="value" ref="E167:E171"/>
  </sortState>
  <tableColumns count="8">
    <tableColumn id="1" name="First" dataDxfId="161"/>
    <tableColumn id="2" name="Last" dataDxfId="160"/>
    <tableColumn id="3" name="M/F" dataDxfId="159"/>
    <tableColumn id="4" name="Team" dataDxfId="158"/>
    <tableColumn id="5" name="Trap" dataDxfId="157"/>
    <tableColumn id="6" name="Skeet" dataDxfId="156"/>
    <tableColumn id="7" name="Sporting" dataDxfId="155"/>
    <tableColumn id="8" name="HOA" dataDxfId="154">
      <calculatedColumnFormula>E167+F167+G167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Relationship Id="rId2" Type="http://schemas.openxmlformats.org/officeDocument/2006/relationships/table" Target="../tables/table2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2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23.xml" /><Relationship Id="rId2" Type="http://schemas.openxmlformats.org/officeDocument/2006/relationships/table" Target="../tables/table2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25.xml" /><Relationship Id="rId2" Type="http://schemas.openxmlformats.org/officeDocument/2006/relationships/table" Target="../tables/table2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table" Target="../tables/table1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Relationship Id="rId2" Type="http://schemas.openxmlformats.org/officeDocument/2006/relationships/table" Target="../tables/table1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Relationship Id="rId2" Type="http://schemas.openxmlformats.org/officeDocument/2006/relationships/table" Target="../tables/table1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Relationship Id="rId2" Type="http://schemas.openxmlformats.org/officeDocument/2006/relationships/table" Target="../tables/table1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23235-011D-40BD-88B7-A757C001E4FD}">
  <dimension ref="A1:I675"/>
  <sheetViews>
    <sheetView tabSelected="1" zoomScale="66" zoomScaleNormal="66" workbookViewId="0" topLeftCell="A1">
      <pane ySplit="1" topLeftCell="A175" activePane="bottomLeft" state="frozen"/>
      <selection pane="bottomLeft" activeCell="K180" sqref="K180"/>
    </sheetView>
  </sheetViews>
  <sheetFormatPr defaultColWidth="9.140625" defaultRowHeight="15"/>
  <cols>
    <col min="1" max="1" width="12.8515625" style="6" customWidth="1"/>
    <col min="2" max="2" width="16.7109375" style="6" bestFit="1" customWidth="1"/>
    <col min="3" max="3" width="11.421875" style="24" bestFit="1" customWidth="1"/>
    <col min="4" max="4" width="17.28125" style="24" customWidth="1"/>
    <col min="5" max="5" width="11.421875" style="36" bestFit="1" customWidth="1"/>
    <col min="6" max="6" width="11.421875" style="37" bestFit="1" customWidth="1"/>
    <col min="7" max="7" width="11.57421875" style="38" customWidth="1"/>
    <col min="8" max="8" width="11.421875" style="49" bestFit="1" customWidth="1"/>
  </cols>
  <sheetData>
    <row r="1" spans="1:8" ht="19.35">
      <c r="A1" s="10" t="s">
        <v>0</v>
      </c>
      <c r="B1" s="10" t="s">
        <v>1</v>
      </c>
      <c r="C1" s="22" t="s">
        <v>2</v>
      </c>
      <c r="D1" s="22" t="s">
        <v>3</v>
      </c>
      <c r="E1" s="32" t="s">
        <v>4</v>
      </c>
      <c r="F1" s="33" t="s">
        <v>5</v>
      </c>
      <c r="G1" s="34" t="s">
        <v>6</v>
      </c>
      <c r="H1" s="35" t="s">
        <v>7</v>
      </c>
    </row>
    <row r="2" spans="1:8" s="15" customFormat="1" ht="16.7">
      <c r="A2" s="230" t="s">
        <v>8</v>
      </c>
      <c r="B2" s="230"/>
      <c r="C2" s="230"/>
      <c r="D2" s="230"/>
      <c r="E2" s="230"/>
      <c r="F2" s="230"/>
      <c r="G2" s="230"/>
      <c r="H2" s="230"/>
    </row>
    <row r="3" spans="1:8" s="60" customFormat="1" ht="15">
      <c r="A3" s="56" t="s">
        <v>0</v>
      </c>
      <c r="B3" s="57" t="s">
        <v>1</v>
      </c>
      <c r="C3" s="58" t="s">
        <v>2</v>
      </c>
      <c r="D3" s="58" t="s">
        <v>9</v>
      </c>
      <c r="E3" s="87" t="s">
        <v>10</v>
      </c>
      <c r="F3" s="86" t="s">
        <v>5</v>
      </c>
      <c r="G3" s="88" t="s">
        <v>11</v>
      </c>
      <c r="H3" s="89" t="s">
        <v>7</v>
      </c>
    </row>
    <row r="4" spans="1:8" ht="15">
      <c r="A4" s="50" t="s">
        <v>12</v>
      </c>
      <c r="B4" s="6" t="s">
        <v>13</v>
      </c>
      <c r="C4" s="24" t="s">
        <v>14</v>
      </c>
      <c r="D4" s="24" t="s">
        <v>15</v>
      </c>
      <c r="E4" s="36">
        <v>100</v>
      </c>
      <c r="F4" s="37">
        <v>96</v>
      </c>
      <c r="G4" s="38">
        <v>82</v>
      </c>
      <c r="H4" s="51">
        <f>SUM(Table1[[#This Row],[Trap ]:[Sporting ]])</f>
        <v>278</v>
      </c>
    </row>
    <row r="5" spans="1:8" ht="15">
      <c r="A5" s="50" t="s">
        <v>16</v>
      </c>
      <c r="B5" s="6" t="s">
        <v>17</v>
      </c>
      <c r="C5" s="24" t="s">
        <v>14</v>
      </c>
      <c r="D5" s="24" t="s">
        <v>15</v>
      </c>
      <c r="E5" s="36">
        <f>25+25+24+25</f>
        <v>99</v>
      </c>
      <c r="F5" s="37">
        <v>98</v>
      </c>
      <c r="G5" s="38">
        <v>92</v>
      </c>
      <c r="H5" s="51">
        <f>SUM(Table1[[#This Row],[Trap ]:[Sporting ]])</f>
        <v>289</v>
      </c>
    </row>
    <row r="6" spans="1:8" ht="15">
      <c r="A6" s="50" t="s">
        <v>18</v>
      </c>
      <c r="B6" s="6" t="s">
        <v>19</v>
      </c>
      <c r="C6" s="24" t="s">
        <v>14</v>
      </c>
      <c r="D6" s="24" t="s">
        <v>15</v>
      </c>
      <c r="E6" s="36">
        <f>24+25+25+25</f>
        <v>99</v>
      </c>
      <c r="F6" s="37">
        <v>93</v>
      </c>
      <c r="G6" s="38">
        <v>73</v>
      </c>
      <c r="H6" s="51">
        <f>SUM(Table1[[#This Row],[Trap ]:[Sporting ]])</f>
        <v>265</v>
      </c>
    </row>
    <row r="7" spans="1:8" ht="15">
      <c r="A7" s="50" t="s">
        <v>20</v>
      </c>
      <c r="B7" s="6" t="s">
        <v>21</v>
      </c>
      <c r="C7" s="24" t="s">
        <v>14</v>
      </c>
      <c r="D7" s="24" t="s">
        <v>15</v>
      </c>
      <c r="E7" s="36">
        <f>25+25+24+25</f>
        <v>99</v>
      </c>
      <c r="F7" s="55">
        <f>65+23</f>
        <v>88</v>
      </c>
      <c r="G7" s="38">
        <v>68</v>
      </c>
      <c r="H7" s="51">
        <f>SUM(Table1[[#This Row],[Trap ]:[Sporting ]])</f>
        <v>255</v>
      </c>
    </row>
    <row r="8" spans="1:8" ht="15">
      <c r="A8" s="50" t="s">
        <v>22</v>
      </c>
      <c r="B8" s="6" t="s">
        <v>23</v>
      </c>
      <c r="C8" s="24" t="s">
        <v>14</v>
      </c>
      <c r="D8" s="24" t="s">
        <v>15</v>
      </c>
      <c r="E8" s="36">
        <f>24+24+25+25</f>
        <v>98</v>
      </c>
      <c r="F8" s="37">
        <v>98</v>
      </c>
      <c r="G8" s="38">
        <v>88</v>
      </c>
      <c r="H8" s="51">
        <f>SUM(Table1[[#This Row],[Trap ]:[Sporting ]])</f>
        <v>284</v>
      </c>
    </row>
    <row r="9" spans="1:9" ht="15">
      <c r="A9" s="50" t="s">
        <v>24</v>
      </c>
      <c r="B9" s="6" t="s">
        <v>25</v>
      </c>
      <c r="C9" s="24" t="s">
        <v>14</v>
      </c>
      <c r="D9" s="24" t="s">
        <v>15</v>
      </c>
      <c r="E9" s="36">
        <f>25+25+25+23</f>
        <v>98</v>
      </c>
      <c r="F9" s="37">
        <v>93</v>
      </c>
      <c r="G9" s="38">
        <v>87</v>
      </c>
      <c r="H9" s="51">
        <f>SUM(Table1[[#This Row],[Trap ]:[Sporting ]])</f>
        <v>278</v>
      </c>
      <c r="I9" t="s">
        <v>26</v>
      </c>
    </row>
    <row r="10" spans="1:8" ht="15">
      <c r="A10" s="50" t="s">
        <v>27</v>
      </c>
      <c r="B10" s="6" t="s">
        <v>28</v>
      </c>
      <c r="C10" s="24" t="s">
        <v>29</v>
      </c>
      <c r="D10" s="24" t="s">
        <v>15</v>
      </c>
      <c r="E10" s="36">
        <f>25+25+23+25</f>
        <v>98</v>
      </c>
      <c r="F10" s="37">
        <v>92</v>
      </c>
      <c r="H10" s="51">
        <f>SUM(Table1[[#This Row],[Trap ]:[Sporting ]])</f>
        <v>190</v>
      </c>
    </row>
    <row r="11" spans="1:8" ht="15">
      <c r="A11" s="50" t="s">
        <v>30</v>
      </c>
      <c r="B11" s="6" t="s">
        <v>31</v>
      </c>
      <c r="C11" s="24" t="s">
        <v>14</v>
      </c>
      <c r="D11" s="24" t="s">
        <v>15</v>
      </c>
      <c r="E11" s="36">
        <f>25+25+23+24</f>
        <v>97</v>
      </c>
      <c r="F11" s="37">
        <v>97</v>
      </c>
      <c r="G11" s="38">
        <v>88</v>
      </c>
      <c r="H11" s="51">
        <f>SUM(Table1[[#This Row],[Trap ]:[Sporting ]])</f>
        <v>282</v>
      </c>
    </row>
    <row r="12" spans="1:8" ht="15">
      <c r="A12" s="50" t="s">
        <v>32</v>
      </c>
      <c r="B12" s="6" t="s">
        <v>33</v>
      </c>
      <c r="C12" s="24" t="s">
        <v>14</v>
      </c>
      <c r="D12" s="24" t="s">
        <v>15</v>
      </c>
      <c r="E12" s="36">
        <f>24+23+25+25</f>
        <v>97</v>
      </c>
      <c r="F12" s="37">
        <v>98</v>
      </c>
      <c r="G12" s="38">
        <v>87</v>
      </c>
      <c r="H12" s="51">
        <f>SUM(Table1[[#This Row],[Trap ]:[Sporting ]])</f>
        <v>282</v>
      </c>
    </row>
    <row r="13" spans="1:8" ht="15">
      <c r="A13" s="50" t="s">
        <v>34</v>
      </c>
      <c r="B13" s="6" t="s">
        <v>35</v>
      </c>
      <c r="C13" s="24" t="s">
        <v>14</v>
      </c>
      <c r="D13" s="24" t="s">
        <v>15</v>
      </c>
      <c r="E13" s="36">
        <f>23+25+25+24</f>
        <v>97</v>
      </c>
      <c r="F13" s="37">
        <v>94</v>
      </c>
      <c r="G13" s="38">
        <v>77</v>
      </c>
      <c r="H13" s="51">
        <f>SUM(Table1[[#This Row],[Trap ]:[Sporting ]])</f>
        <v>268</v>
      </c>
    </row>
    <row r="14" spans="1:8" ht="15">
      <c r="A14" s="50" t="s">
        <v>36</v>
      </c>
      <c r="B14" s="6" t="s">
        <v>37</v>
      </c>
      <c r="C14" s="24" t="s">
        <v>14</v>
      </c>
      <c r="D14" s="24" t="s">
        <v>15</v>
      </c>
      <c r="E14" s="36">
        <f>25+24+24+24</f>
        <v>97</v>
      </c>
      <c r="F14" s="37">
        <v>82</v>
      </c>
      <c r="G14" s="38">
        <v>81</v>
      </c>
      <c r="H14" s="51">
        <f>SUM(Table1[[#This Row],[Trap ]:[Sporting ]])</f>
        <v>260</v>
      </c>
    </row>
    <row r="15" spans="1:8" ht="15">
      <c r="A15" s="50" t="s">
        <v>38</v>
      </c>
      <c r="B15" s="6" t="s">
        <v>39</v>
      </c>
      <c r="C15" s="24" t="s">
        <v>14</v>
      </c>
      <c r="D15" s="24" t="s">
        <v>15</v>
      </c>
      <c r="E15" s="36">
        <f>24+24+24+24</f>
        <v>96</v>
      </c>
      <c r="F15" s="37">
        <v>97</v>
      </c>
      <c r="G15" s="38">
        <v>93</v>
      </c>
      <c r="H15" s="51">
        <f>SUM(Table1[[#This Row],[Trap ]:[Sporting ]])</f>
        <v>286</v>
      </c>
    </row>
    <row r="16" spans="1:8" ht="15">
      <c r="A16" s="50" t="s">
        <v>40</v>
      </c>
      <c r="B16" s="6" t="s">
        <v>41</v>
      </c>
      <c r="C16" s="24" t="s">
        <v>14</v>
      </c>
      <c r="D16" s="24" t="s">
        <v>15</v>
      </c>
      <c r="E16" s="36">
        <f>23+24+24+25</f>
        <v>96</v>
      </c>
      <c r="F16" s="37">
        <v>94</v>
      </c>
      <c r="G16" s="38">
        <v>84</v>
      </c>
      <c r="H16" s="51">
        <f>SUM(Table1[[#This Row],[Trap ]:[Sporting ]])</f>
        <v>274</v>
      </c>
    </row>
    <row r="17" spans="1:8" ht="15">
      <c r="A17" s="50" t="s">
        <v>42</v>
      </c>
      <c r="B17" s="6" t="s">
        <v>43</v>
      </c>
      <c r="C17" s="24" t="s">
        <v>14</v>
      </c>
      <c r="D17" s="24" t="s">
        <v>15</v>
      </c>
      <c r="E17" s="36">
        <f>24+24+24+24</f>
        <v>96</v>
      </c>
      <c r="F17" s="37">
        <v>92</v>
      </c>
      <c r="G17" s="38">
        <v>81</v>
      </c>
      <c r="H17" s="51">
        <f>SUM(Table1[[#This Row],[Trap ]:[Sporting ]])</f>
        <v>269</v>
      </c>
    </row>
    <row r="18" spans="1:8" ht="15">
      <c r="A18" s="50" t="s">
        <v>16</v>
      </c>
      <c r="B18" s="6" t="s">
        <v>44</v>
      </c>
      <c r="C18" s="24" t="s">
        <v>14</v>
      </c>
      <c r="D18" s="24" t="s">
        <v>15</v>
      </c>
      <c r="E18" s="36">
        <f>25+25+22+24</f>
        <v>96</v>
      </c>
      <c r="F18" s="37">
        <v>97</v>
      </c>
      <c r="G18" s="38">
        <v>76</v>
      </c>
      <c r="H18" s="51">
        <f>SUM(Table1[[#This Row],[Trap ]:[Sporting ]])</f>
        <v>269</v>
      </c>
    </row>
    <row r="19" spans="1:8" ht="15">
      <c r="A19" s="50" t="s">
        <v>45</v>
      </c>
      <c r="B19" s="6" t="s">
        <v>46</v>
      </c>
      <c r="C19" s="24" t="s">
        <v>14</v>
      </c>
      <c r="D19" s="24" t="s">
        <v>15</v>
      </c>
      <c r="E19" s="36">
        <f>24+24+23+25</f>
        <v>96</v>
      </c>
      <c r="F19" s="37">
        <v>96</v>
      </c>
      <c r="H19" s="51">
        <f>SUM(Table1[[#This Row],[Trap ]:[Sporting ]])</f>
        <v>192</v>
      </c>
    </row>
    <row r="20" spans="1:8" ht="15">
      <c r="A20" s="50" t="s">
        <v>47</v>
      </c>
      <c r="B20" s="6" t="s">
        <v>48</v>
      </c>
      <c r="C20" s="24" t="s">
        <v>29</v>
      </c>
      <c r="D20" s="24" t="s">
        <v>15</v>
      </c>
      <c r="E20" s="36">
        <f>24+24+23+25</f>
        <v>96</v>
      </c>
      <c r="F20" s="37">
        <v>92</v>
      </c>
      <c r="H20" s="51">
        <f>SUM(Table1[[#This Row],[Trap ]:[Sporting ]])</f>
        <v>188</v>
      </c>
    </row>
    <row r="21" spans="1:8" ht="15">
      <c r="A21" s="50" t="s">
        <v>20</v>
      </c>
      <c r="B21" s="6" t="s">
        <v>49</v>
      </c>
      <c r="C21" s="24" t="s">
        <v>14</v>
      </c>
      <c r="D21" s="24" t="s">
        <v>15</v>
      </c>
      <c r="E21" s="36">
        <f>22+24+25+24</f>
        <v>95</v>
      </c>
      <c r="F21" s="37">
        <v>97</v>
      </c>
      <c r="G21" s="38">
        <v>88</v>
      </c>
      <c r="H21" s="51">
        <f>SUM(Table1[[#This Row],[Trap ]:[Sporting ]])</f>
        <v>280</v>
      </c>
    </row>
    <row r="22" spans="1:8" ht="15">
      <c r="A22" s="50" t="s">
        <v>50</v>
      </c>
      <c r="B22" s="6" t="s">
        <v>51</v>
      </c>
      <c r="C22" s="24" t="s">
        <v>14</v>
      </c>
      <c r="D22" s="24" t="s">
        <v>15</v>
      </c>
      <c r="E22" s="36">
        <f>23+24+24+24</f>
        <v>95</v>
      </c>
      <c r="F22" s="37">
        <v>93</v>
      </c>
      <c r="G22" s="38">
        <v>85</v>
      </c>
      <c r="H22" s="51">
        <f>SUM(Table1[[#This Row],[Trap ]:[Sporting ]])</f>
        <v>273</v>
      </c>
    </row>
    <row r="23" spans="1:8" ht="15">
      <c r="A23" s="50" t="s">
        <v>52</v>
      </c>
      <c r="B23" s="6" t="s">
        <v>53</v>
      </c>
      <c r="C23" s="24" t="s">
        <v>29</v>
      </c>
      <c r="D23" s="24" t="s">
        <v>15</v>
      </c>
      <c r="E23" s="36">
        <f>25+25+23+22</f>
        <v>95</v>
      </c>
      <c r="F23" s="37">
        <v>94</v>
      </c>
      <c r="G23" s="38">
        <v>83</v>
      </c>
      <c r="H23" s="51">
        <f>SUM(Table1[[#This Row],[Trap ]:[Sporting ]])</f>
        <v>272</v>
      </c>
    </row>
    <row r="24" spans="1:8" ht="15">
      <c r="A24" s="50" t="s">
        <v>54</v>
      </c>
      <c r="B24" s="6" t="s">
        <v>55</v>
      </c>
      <c r="C24" s="24" t="s">
        <v>29</v>
      </c>
      <c r="D24" s="24" t="s">
        <v>15</v>
      </c>
      <c r="E24" s="36">
        <f>22+25+23+25</f>
        <v>95</v>
      </c>
      <c r="F24" s="37">
        <v>98</v>
      </c>
      <c r="G24" s="38">
        <v>68</v>
      </c>
      <c r="H24" s="51">
        <f>SUM(Table1[[#This Row],[Trap ]:[Sporting ]])</f>
        <v>261</v>
      </c>
    </row>
    <row r="25" spans="1:8" ht="15">
      <c r="A25" s="50" t="s">
        <v>56</v>
      </c>
      <c r="B25" s="6" t="s">
        <v>57</v>
      </c>
      <c r="C25" s="24" t="s">
        <v>14</v>
      </c>
      <c r="D25" s="24" t="s">
        <v>15</v>
      </c>
      <c r="E25" s="36">
        <f>25+24+24+22</f>
        <v>95</v>
      </c>
      <c r="F25" s="37">
        <f>18+20+19+21</f>
        <v>78</v>
      </c>
      <c r="G25" s="38">
        <v>81</v>
      </c>
      <c r="H25" s="51">
        <f>SUM(Table1[[#This Row],[Trap ]:[Sporting ]])</f>
        <v>254</v>
      </c>
    </row>
    <row r="26" spans="1:8" ht="15">
      <c r="A26" s="50" t="s">
        <v>16</v>
      </c>
      <c r="B26" s="6" t="s">
        <v>58</v>
      </c>
      <c r="C26" s="24" t="s">
        <v>14</v>
      </c>
      <c r="D26" s="24" t="s">
        <v>15</v>
      </c>
      <c r="E26" s="36">
        <f>23+25+22+25</f>
        <v>95</v>
      </c>
      <c r="F26" s="37">
        <v>97</v>
      </c>
      <c r="H26" s="51">
        <f>SUM(Table1[[#This Row],[Trap ]:[Sporting ]])</f>
        <v>192</v>
      </c>
    </row>
    <row r="27" spans="1:8" ht="15">
      <c r="A27" s="50" t="s">
        <v>16</v>
      </c>
      <c r="B27" s="6" t="s">
        <v>59</v>
      </c>
      <c r="C27" s="24" t="s">
        <v>14</v>
      </c>
      <c r="D27" s="24" t="s">
        <v>15</v>
      </c>
      <c r="E27" s="36">
        <f>23+25+24+22</f>
        <v>94</v>
      </c>
      <c r="F27" s="90">
        <v>95</v>
      </c>
      <c r="G27" s="38">
        <v>88</v>
      </c>
      <c r="H27" s="51">
        <f>SUM(Table1[[#This Row],[Trap ]:[Sporting ]])</f>
        <v>277</v>
      </c>
    </row>
    <row r="28" spans="1:8" ht="15">
      <c r="A28" s="50" t="s">
        <v>60</v>
      </c>
      <c r="B28" s="6" t="s">
        <v>61</v>
      </c>
      <c r="C28" s="24" t="s">
        <v>14</v>
      </c>
      <c r="D28" s="24" t="s">
        <v>15</v>
      </c>
      <c r="E28" s="36">
        <f>23+22+25+24</f>
        <v>94</v>
      </c>
      <c r="F28" s="37">
        <v>92</v>
      </c>
      <c r="G28" s="38">
        <v>87</v>
      </c>
      <c r="H28" s="51">
        <f>SUM(Table1[[#This Row],[Trap ]:[Sporting ]])</f>
        <v>273</v>
      </c>
    </row>
    <row r="29" spans="1:8" ht="15">
      <c r="A29" s="50" t="s">
        <v>62</v>
      </c>
      <c r="B29" s="6" t="s">
        <v>21</v>
      </c>
      <c r="C29" s="24" t="s">
        <v>14</v>
      </c>
      <c r="D29" s="24" t="s">
        <v>15</v>
      </c>
      <c r="E29" s="36">
        <f>21+25+23+25</f>
        <v>94</v>
      </c>
      <c r="F29" s="55">
        <f>73+20</f>
        <v>93</v>
      </c>
      <c r="G29" s="38">
        <v>85</v>
      </c>
      <c r="H29" s="51">
        <f>SUM(Table1[[#This Row],[Trap ]:[Sporting ]])</f>
        <v>272</v>
      </c>
    </row>
    <row r="30" spans="1:8" ht="15">
      <c r="A30" s="50" t="s">
        <v>63</v>
      </c>
      <c r="B30" s="6" t="s">
        <v>64</v>
      </c>
      <c r="C30" s="24" t="s">
        <v>14</v>
      </c>
      <c r="D30" s="24" t="s">
        <v>15</v>
      </c>
      <c r="E30" s="36">
        <f>21+25+24+24</f>
        <v>94</v>
      </c>
      <c r="F30" s="37">
        <v>97</v>
      </c>
      <c r="G30" s="38">
        <v>76</v>
      </c>
      <c r="H30" s="51">
        <f>SUM(Table1[[#This Row],[Trap ]:[Sporting ]])</f>
        <v>267</v>
      </c>
    </row>
    <row r="31" spans="1:8" ht="15">
      <c r="A31" s="50" t="s">
        <v>65</v>
      </c>
      <c r="B31" s="6" t="s">
        <v>66</v>
      </c>
      <c r="C31" s="24" t="s">
        <v>29</v>
      </c>
      <c r="D31" s="24" t="s">
        <v>15</v>
      </c>
      <c r="E31" s="36">
        <f>23+23+24+24</f>
        <v>94</v>
      </c>
      <c r="F31" s="37">
        <v>94</v>
      </c>
      <c r="G31" s="38">
        <v>77</v>
      </c>
      <c r="H31" s="51">
        <f>SUM(Table1[[#This Row],[Trap ]:[Sporting ]])</f>
        <v>265</v>
      </c>
    </row>
    <row r="32" spans="1:8" ht="15">
      <c r="A32" s="50" t="s">
        <v>67</v>
      </c>
      <c r="B32" s="6" t="s">
        <v>68</v>
      </c>
      <c r="C32" s="24" t="s">
        <v>14</v>
      </c>
      <c r="D32" s="24" t="s">
        <v>15</v>
      </c>
      <c r="E32" s="36">
        <f>24+24+23+23</f>
        <v>94</v>
      </c>
      <c r="F32" s="37">
        <v>91</v>
      </c>
      <c r="G32" s="38">
        <v>79</v>
      </c>
      <c r="H32" s="51">
        <f>SUM(Table1[[#This Row],[Trap ]:[Sporting ]])</f>
        <v>264</v>
      </c>
    </row>
    <row r="33" spans="1:8" ht="15">
      <c r="A33" s="50" t="s">
        <v>69</v>
      </c>
      <c r="B33" s="6" t="s">
        <v>70</v>
      </c>
      <c r="C33" s="24" t="s">
        <v>14</v>
      </c>
      <c r="D33" s="24" t="s">
        <v>15</v>
      </c>
      <c r="E33" s="36">
        <f>23+24+25+21</f>
        <v>93</v>
      </c>
      <c r="F33" s="37">
        <v>99</v>
      </c>
      <c r="G33" s="38">
        <v>94</v>
      </c>
      <c r="H33" s="51">
        <f>SUM(Table1[[#This Row],[Trap ]:[Sporting ]])</f>
        <v>286</v>
      </c>
    </row>
    <row r="34" spans="1:8" ht="15">
      <c r="A34" s="50" t="s">
        <v>71</v>
      </c>
      <c r="B34" s="6" t="s">
        <v>72</v>
      </c>
      <c r="C34" s="24" t="s">
        <v>14</v>
      </c>
      <c r="D34" s="24" t="s">
        <v>15</v>
      </c>
      <c r="E34" s="36">
        <f>19+25+25+24</f>
        <v>93</v>
      </c>
      <c r="F34" s="37">
        <v>99</v>
      </c>
      <c r="G34" s="38">
        <v>91</v>
      </c>
      <c r="H34" s="51">
        <f>SUM(Table1[[#This Row],[Trap ]:[Sporting ]])</f>
        <v>283</v>
      </c>
    </row>
    <row r="35" spans="1:8" ht="15">
      <c r="A35" s="50" t="s">
        <v>20</v>
      </c>
      <c r="B35" s="6" t="s">
        <v>73</v>
      </c>
      <c r="C35" s="24" t="s">
        <v>14</v>
      </c>
      <c r="D35" s="24" t="s">
        <v>15</v>
      </c>
      <c r="E35" s="36">
        <f>22+24+24+23</f>
        <v>93</v>
      </c>
      <c r="F35" s="90">
        <v>94</v>
      </c>
      <c r="G35" s="38">
        <v>84</v>
      </c>
      <c r="H35" s="51">
        <f>SUM(Table1[[#This Row],[Trap ]:[Sporting ]])</f>
        <v>271</v>
      </c>
    </row>
    <row r="36" spans="1:8" ht="15">
      <c r="A36" s="50" t="s">
        <v>56</v>
      </c>
      <c r="B36" s="6" t="s">
        <v>74</v>
      </c>
      <c r="C36" s="24" t="s">
        <v>14</v>
      </c>
      <c r="D36" s="24" t="s">
        <v>15</v>
      </c>
      <c r="E36" s="36">
        <f>25+24+22+22</f>
        <v>93</v>
      </c>
      <c r="F36" s="37">
        <v>75</v>
      </c>
      <c r="H36" s="51">
        <f>SUM(Table1[[#This Row],[Trap ]:[Sporting ]])</f>
        <v>168</v>
      </c>
    </row>
    <row r="37" spans="1:8" ht="15">
      <c r="A37" s="50" t="s">
        <v>75</v>
      </c>
      <c r="B37" s="6" t="s">
        <v>76</v>
      </c>
      <c r="C37" s="24" t="s">
        <v>29</v>
      </c>
      <c r="D37" s="24" t="s">
        <v>15</v>
      </c>
      <c r="E37" s="36">
        <f>24+23+23+22</f>
        <v>92</v>
      </c>
      <c r="F37" s="37">
        <v>94</v>
      </c>
      <c r="G37" s="38">
        <v>85</v>
      </c>
      <c r="H37" s="51">
        <f>SUM(Table1[[#This Row],[Trap ]:[Sporting ]])</f>
        <v>271</v>
      </c>
    </row>
    <row r="38" spans="1:8" ht="15">
      <c r="A38" s="50" t="s">
        <v>77</v>
      </c>
      <c r="B38" s="6" t="s">
        <v>78</v>
      </c>
      <c r="C38" s="24" t="s">
        <v>29</v>
      </c>
      <c r="D38" s="24" t="s">
        <v>15</v>
      </c>
      <c r="E38" s="36">
        <f>24+22+24+22</f>
        <v>92</v>
      </c>
      <c r="F38" s="37">
        <v>98</v>
      </c>
      <c r="G38" s="38">
        <v>81</v>
      </c>
      <c r="H38" s="51">
        <f>SUM(Table1[[#This Row],[Trap ]:[Sporting ]])</f>
        <v>271</v>
      </c>
    </row>
    <row r="39" spans="1:8" ht="15">
      <c r="A39" s="50" t="s">
        <v>20</v>
      </c>
      <c r="B39" s="6" t="s">
        <v>79</v>
      </c>
      <c r="C39" s="24" t="s">
        <v>14</v>
      </c>
      <c r="D39" s="24" t="s">
        <v>15</v>
      </c>
      <c r="E39" s="36">
        <f>23+21+24+24</f>
        <v>92</v>
      </c>
      <c r="F39" s="37">
        <v>97</v>
      </c>
      <c r="G39" s="38">
        <v>79</v>
      </c>
      <c r="H39" s="51">
        <f>SUM(Table1[[#This Row],[Trap ]:[Sporting ]])</f>
        <v>268</v>
      </c>
    </row>
    <row r="40" spans="1:8" ht="15">
      <c r="A40" s="50" t="s">
        <v>80</v>
      </c>
      <c r="B40" s="6" t="s">
        <v>81</v>
      </c>
      <c r="C40" s="24" t="s">
        <v>14</v>
      </c>
      <c r="D40" s="24" t="s">
        <v>15</v>
      </c>
      <c r="E40" s="36">
        <f>19+24+23+25</f>
        <v>91</v>
      </c>
      <c r="F40" s="37">
        <v>98</v>
      </c>
      <c r="G40" s="38">
        <v>84</v>
      </c>
      <c r="H40" s="51">
        <f>SUM(Table1[[#This Row],[Trap ]:[Sporting ]])</f>
        <v>273</v>
      </c>
    </row>
    <row r="41" spans="1:8" ht="15">
      <c r="A41" s="50" t="s">
        <v>82</v>
      </c>
      <c r="B41" s="6" t="s">
        <v>83</v>
      </c>
      <c r="C41" s="24" t="s">
        <v>14</v>
      </c>
      <c r="D41" s="24" t="s">
        <v>15</v>
      </c>
      <c r="E41" s="36">
        <f>23+23+25+20</f>
        <v>91</v>
      </c>
      <c r="F41" s="37">
        <v>88</v>
      </c>
      <c r="G41" s="38">
        <v>67</v>
      </c>
      <c r="H41" s="51">
        <f>SUM(Table1[[#This Row],[Trap ]:[Sporting ]])</f>
        <v>246</v>
      </c>
    </row>
    <row r="42" spans="1:8" ht="15">
      <c r="A42" s="50" t="s">
        <v>84</v>
      </c>
      <c r="B42" s="6" t="s">
        <v>85</v>
      </c>
      <c r="C42" s="24" t="s">
        <v>29</v>
      </c>
      <c r="D42" s="24" t="s">
        <v>15</v>
      </c>
      <c r="E42" s="36">
        <f>23+22+25+21</f>
        <v>91</v>
      </c>
      <c r="F42" s="37">
        <v>86</v>
      </c>
      <c r="H42" s="51">
        <f>SUM(Table1[[#This Row],[Trap ]:[Sporting ]])</f>
        <v>177</v>
      </c>
    </row>
    <row r="43" spans="1:8" ht="15">
      <c r="A43" s="50" t="s">
        <v>63</v>
      </c>
      <c r="B43" s="6" t="s">
        <v>86</v>
      </c>
      <c r="C43" s="24" t="s">
        <v>14</v>
      </c>
      <c r="D43" s="24" t="s">
        <v>15</v>
      </c>
      <c r="E43" s="36">
        <f>22+23+23+23</f>
        <v>91</v>
      </c>
      <c r="F43" s="37">
        <v>80</v>
      </c>
      <c r="H43" s="51">
        <f>SUM(Table1[[#This Row],[Trap ]:[Sporting ]])</f>
        <v>171</v>
      </c>
    </row>
    <row r="44" spans="1:8" ht="15">
      <c r="A44" s="50" t="s">
        <v>45</v>
      </c>
      <c r="B44" s="6" t="s">
        <v>87</v>
      </c>
      <c r="C44" s="24" t="s">
        <v>14</v>
      </c>
      <c r="D44" s="24" t="s">
        <v>15</v>
      </c>
      <c r="E44" s="36">
        <f>20+23+22+25</f>
        <v>90</v>
      </c>
      <c r="F44" s="37">
        <v>99</v>
      </c>
      <c r="G44" s="38">
        <v>88</v>
      </c>
      <c r="H44" s="51">
        <f>SUM(Table1[[#This Row],[Trap ]:[Sporting ]])</f>
        <v>277</v>
      </c>
    </row>
    <row r="45" spans="1:8" ht="15">
      <c r="A45" s="50" t="s">
        <v>88</v>
      </c>
      <c r="B45" s="6" t="s">
        <v>89</v>
      </c>
      <c r="C45" s="24" t="s">
        <v>14</v>
      </c>
      <c r="D45" s="24" t="s">
        <v>15</v>
      </c>
      <c r="E45" s="36">
        <f>24+24+23+19</f>
        <v>90</v>
      </c>
      <c r="F45" s="37">
        <v>96</v>
      </c>
      <c r="G45" s="38">
        <v>85</v>
      </c>
      <c r="H45" s="51">
        <f>SUM(Table1[[#This Row],[Trap ]:[Sporting ]])</f>
        <v>271</v>
      </c>
    </row>
    <row r="46" spans="1:8" ht="15">
      <c r="A46" s="50" t="s">
        <v>90</v>
      </c>
      <c r="B46" s="6" t="s">
        <v>91</v>
      </c>
      <c r="C46" s="24" t="s">
        <v>14</v>
      </c>
      <c r="D46" s="24" t="s">
        <v>15</v>
      </c>
      <c r="E46" s="36">
        <f>24+24+21+21</f>
        <v>90</v>
      </c>
      <c r="F46" s="37">
        <v>96</v>
      </c>
      <c r="G46" s="38">
        <v>73</v>
      </c>
      <c r="H46" s="51">
        <f>SUM(Table1[[#This Row],[Trap ]:[Sporting ]])</f>
        <v>259</v>
      </c>
    </row>
    <row r="47" spans="1:8" ht="15">
      <c r="A47" s="50" t="s">
        <v>92</v>
      </c>
      <c r="B47" s="6" t="s">
        <v>93</v>
      </c>
      <c r="C47" s="24" t="s">
        <v>29</v>
      </c>
      <c r="D47" s="24" t="s">
        <v>15</v>
      </c>
      <c r="E47" s="36">
        <f>24+22+21+23</f>
        <v>90</v>
      </c>
      <c r="F47" s="37">
        <v>93</v>
      </c>
      <c r="G47" s="38">
        <v>65</v>
      </c>
      <c r="H47" s="51">
        <f>SUM(Table1[[#This Row],[Trap ]:[Sporting ]])</f>
        <v>248</v>
      </c>
    </row>
    <row r="48" spans="1:8" ht="15">
      <c r="A48" s="50" t="s">
        <v>94</v>
      </c>
      <c r="B48" s="6" t="s">
        <v>95</v>
      </c>
      <c r="C48" s="24" t="s">
        <v>14</v>
      </c>
      <c r="D48" s="24" t="s">
        <v>15</v>
      </c>
      <c r="E48" s="36">
        <f>22+22+23+23</f>
        <v>90</v>
      </c>
      <c r="F48" s="37">
        <v>95</v>
      </c>
      <c r="H48" s="51">
        <f>SUM(Table1[[#This Row],[Trap ]:[Sporting ]])</f>
        <v>185</v>
      </c>
    </row>
    <row r="49" spans="1:8" ht="15">
      <c r="A49" s="50" t="s">
        <v>96</v>
      </c>
      <c r="B49" s="6" t="s">
        <v>97</v>
      </c>
      <c r="C49" s="24" t="s">
        <v>29</v>
      </c>
      <c r="D49" s="24" t="s">
        <v>15</v>
      </c>
      <c r="E49" s="36">
        <f>22+23+22+23</f>
        <v>90</v>
      </c>
      <c r="F49" s="37">
        <v>72</v>
      </c>
      <c r="H49" s="51">
        <f>SUM(Table1[[#This Row],[Trap ]:[Sporting ]])</f>
        <v>162</v>
      </c>
    </row>
    <row r="50" spans="1:8" ht="15">
      <c r="A50" s="50" t="s">
        <v>98</v>
      </c>
      <c r="B50" s="6" t="s">
        <v>99</v>
      </c>
      <c r="C50" s="24" t="s">
        <v>29</v>
      </c>
      <c r="D50" s="24" t="s">
        <v>15</v>
      </c>
      <c r="E50" s="36">
        <f>22+25+21+21</f>
        <v>89</v>
      </c>
      <c r="F50" s="55">
        <f>69+24</f>
        <v>93</v>
      </c>
      <c r="G50" s="38">
        <v>72</v>
      </c>
      <c r="H50" s="51">
        <f>SUM(Table1[[#This Row],[Trap ]:[Sporting ]])</f>
        <v>254</v>
      </c>
    </row>
    <row r="51" spans="1:8" ht="15">
      <c r="A51" s="50" t="s">
        <v>100</v>
      </c>
      <c r="B51" s="6" t="s">
        <v>101</v>
      </c>
      <c r="C51" s="24" t="s">
        <v>29</v>
      </c>
      <c r="D51" s="24" t="s">
        <v>15</v>
      </c>
      <c r="E51" s="36">
        <f>20+23+24+22</f>
        <v>89</v>
      </c>
      <c r="F51" s="37">
        <v>89</v>
      </c>
      <c r="H51" s="51">
        <f>SUM(Table1[[#This Row],[Trap ]:[Sporting ]])</f>
        <v>178</v>
      </c>
    </row>
    <row r="52" spans="1:8" ht="15">
      <c r="A52" s="50" t="s">
        <v>58</v>
      </c>
      <c r="B52" s="6" t="s">
        <v>102</v>
      </c>
      <c r="C52" s="24" t="s">
        <v>14</v>
      </c>
      <c r="D52" s="24" t="s">
        <v>15</v>
      </c>
      <c r="E52" s="36">
        <f>24+22+22+20</f>
        <v>88</v>
      </c>
      <c r="F52" s="37">
        <v>90</v>
      </c>
      <c r="H52" s="51">
        <f>SUM(Table1[[#This Row],[Trap ]:[Sporting ]])</f>
        <v>178</v>
      </c>
    </row>
    <row r="53" spans="1:8" ht="15">
      <c r="A53" s="50" t="s">
        <v>103</v>
      </c>
      <c r="B53" s="6" t="s">
        <v>104</v>
      </c>
      <c r="C53" s="24" t="s">
        <v>29</v>
      </c>
      <c r="D53" s="24" t="s">
        <v>15</v>
      </c>
      <c r="E53" s="36">
        <f>23+20+24+21</f>
        <v>88</v>
      </c>
      <c r="F53" s="37">
        <v>34</v>
      </c>
      <c r="H53" s="51">
        <f>SUM(Table1[[#This Row],[Trap ]:[Sporting ]])</f>
        <v>122</v>
      </c>
    </row>
    <row r="54" spans="1:8" ht="15">
      <c r="A54" s="50" t="s">
        <v>105</v>
      </c>
      <c r="B54" s="6" t="s">
        <v>106</v>
      </c>
      <c r="C54" s="24" t="s">
        <v>14</v>
      </c>
      <c r="D54" s="24" t="s">
        <v>15</v>
      </c>
      <c r="E54" s="36">
        <f>22+22+21+20</f>
        <v>85</v>
      </c>
      <c r="F54" s="37">
        <f>24+23+24+23</f>
        <v>94</v>
      </c>
      <c r="G54" s="38">
        <v>83</v>
      </c>
      <c r="H54" s="51">
        <f>SUM(Table1[[#This Row],[Trap ]:[Sporting ]])</f>
        <v>262</v>
      </c>
    </row>
    <row r="55" spans="1:8" ht="15">
      <c r="A55" s="50" t="s">
        <v>107</v>
      </c>
      <c r="B55" s="6" t="s">
        <v>108</v>
      </c>
      <c r="C55" s="24" t="s">
        <v>29</v>
      </c>
      <c r="D55" s="24" t="s">
        <v>15</v>
      </c>
      <c r="E55" s="36">
        <f>22+21+21+21</f>
        <v>85</v>
      </c>
      <c r="F55" s="37">
        <v>82</v>
      </c>
      <c r="G55" s="38">
        <v>62</v>
      </c>
      <c r="H55" s="51">
        <f>SUM(Table1[[#This Row],[Trap ]:[Sporting ]])</f>
        <v>229</v>
      </c>
    </row>
    <row r="56" spans="1:8" ht="15">
      <c r="A56" s="50" t="s">
        <v>109</v>
      </c>
      <c r="B56" s="6" t="s">
        <v>110</v>
      </c>
      <c r="C56" s="24" t="s">
        <v>14</v>
      </c>
      <c r="D56" s="24" t="s">
        <v>15</v>
      </c>
      <c r="E56" s="36">
        <f>18+23+21+23</f>
        <v>85</v>
      </c>
      <c r="F56" s="37">
        <v>88</v>
      </c>
      <c r="H56" s="51">
        <f>SUM(Table1[[#This Row],[Trap ]:[Sporting ]])</f>
        <v>173</v>
      </c>
    </row>
    <row r="57" spans="1:8" ht="15">
      <c r="A57" s="50" t="s">
        <v>111</v>
      </c>
      <c r="B57" s="6" t="s">
        <v>112</v>
      </c>
      <c r="C57" s="24" t="s">
        <v>14</v>
      </c>
      <c r="D57" s="24" t="s">
        <v>15</v>
      </c>
      <c r="E57" s="36">
        <f>24+23+16+21</f>
        <v>84</v>
      </c>
      <c r="F57" s="37">
        <v>96</v>
      </c>
      <c r="G57" s="38">
        <v>77</v>
      </c>
      <c r="H57" s="51">
        <f>SUM(Table1[[#This Row],[Trap ]:[Sporting ]])</f>
        <v>257</v>
      </c>
    </row>
    <row r="58" spans="1:8" ht="15">
      <c r="A58" s="50" t="s">
        <v>113</v>
      </c>
      <c r="B58" s="6" t="s">
        <v>114</v>
      </c>
      <c r="C58" s="24" t="s">
        <v>14</v>
      </c>
      <c r="D58" s="24" t="s">
        <v>15</v>
      </c>
      <c r="E58" s="36">
        <f>18+22+23+21</f>
        <v>84</v>
      </c>
      <c r="F58" s="37">
        <v>92</v>
      </c>
      <c r="G58" s="38">
        <v>76</v>
      </c>
      <c r="H58" s="51">
        <f>SUM(Table1[[#This Row],[Trap ]:[Sporting ]])</f>
        <v>252</v>
      </c>
    </row>
    <row r="59" spans="1:8" ht="15">
      <c r="A59" s="50" t="s">
        <v>115</v>
      </c>
      <c r="B59" s="6" t="s">
        <v>58</v>
      </c>
      <c r="C59" s="24" t="s">
        <v>14</v>
      </c>
      <c r="D59" s="24" t="s">
        <v>15</v>
      </c>
      <c r="E59" s="36">
        <f>20+22+21+20</f>
        <v>83</v>
      </c>
      <c r="F59" s="37">
        <v>82</v>
      </c>
      <c r="H59" s="51">
        <f>SUM(Table1[[#This Row],[Trap ]:[Sporting ]])</f>
        <v>165</v>
      </c>
    </row>
    <row r="60" spans="1:8" ht="15">
      <c r="A60" s="50" t="s">
        <v>116</v>
      </c>
      <c r="B60" s="6" t="s">
        <v>117</v>
      </c>
      <c r="C60" s="24" t="s">
        <v>14</v>
      </c>
      <c r="D60" s="24" t="s">
        <v>15</v>
      </c>
      <c r="E60" s="36">
        <f>22+23+16+19</f>
        <v>80</v>
      </c>
      <c r="F60" s="37">
        <v>97</v>
      </c>
      <c r="G60" s="38">
        <v>77</v>
      </c>
      <c r="H60" s="51">
        <f>SUM(Table1[[#This Row],[Trap ]:[Sporting ]])</f>
        <v>254</v>
      </c>
    </row>
    <row r="61" spans="1:8" ht="15">
      <c r="A61" s="50" t="s">
        <v>118</v>
      </c>
      <c r="B61" s="6" t="s">
        <v>119</v>
      </c>
      <c r="C61" s="24" t="s">
        <v>29</v>
      </c>
      <c r="D61" s="24" t="s">
        <v>15</v>
      </c>
      <c r="E61" s="36">
        <f>20+21+23+16</f>
        <v>80</v>
      </c>
      <c r="F61" s="55">
        <v>81</v>
      </c>
      <c r="G61" s="38">
        <v>60</v>
      </c>
      <c r="H61" s="51">
        <f>SUM(Table1[[#This Row],[Trap ]:[Sporting ]])</f>
        <v>221</v>
      </c>
    </row>
    <row r="62" spans="1:8" ht="15">
      <c r="A62" s="50" t="s">
        <v>120</v>
      </c>
      <c r="B62" s="6" t="s">
        <v>121</v>
      </c>
      <c r="C62" s="24" t="s">
        <v>29</v>
      </c>
      <c r="D62" s="24" t="s">
        <v>15</v>
      </c>
      <c r="E62" s="36">
        <f>17+19+22+20</f>
        <v>78</v>
      </c>
      <c r="F62" s="37">
        <v>56</v>
      </c>
      <c r="H62" s="51">
        <f>SUM(Table1[[#This Row],[Trap ]:[Sporting ]])</f>
        <v>134</v>
      </c>
    </row>
    <row r="63" spans="1:8" ht="15">
      <c r="A63" s="50" t="s">
        <v>122</v>
      </c>
      <c r="B63" s="6" t="s">
        <v>123</v>
      </c>
      <c r="C63" s="24" t="s">
        <v>29</v>
      </c>
      <c r="D63" s="24" t="s">
        <v>15</v>
      </c>
      <c r="E63" s="36">
        <f>15+21+21+16</f>
        <v>73</v>
      </c>
      <c r="F63" s="37">
        <v>79</v>
      </c>
      <c r="H63" s="51">
        <f>SUM(Table1[[#This Row],[Trap ]:[Sporting ]])</f>
        <v>152</v>
      </c>
    </row>
    <row r="64" spans="1:8" ht="16.7">
      <c r="A64" s="231" t="s">
        <v>124</v>
      </c>
      <c r="B64" s="232"/>
      <c r="C64" s="232"/>
      <c r="D64" s="232"/>
      <c r="E64" s="232"/>
      <c r="F64" s="232"/>
      <c r="G64" s="232"/>
      <c r="H64" s="224"/>
    </row>
    <row r="65" spans="1:8" s="60" customFormat="1" ht="15">
      <c r="A65" s="56" t="s">
        <v>0</v>
      </c>
      <c r="B65" s="57" t="s">
        <v>1</v>
      </c>
      <c r="C65" s="58" t="s">
        <v>2</v>
      </c>
      <c r="D65" s="58" t="s">
        <v>3</v>
      </c>
      <c r="E65" s="59" t="s">
        <v>4</v>
      </c>
      <c r="F65" s="55" t="s">
        <v>5</v>
      </c>
      <c r="G65" s="84" t="s">
        <v>6</v>
      </c>
      <c r="H65" s="67" t="s">
        <v>7</v>
      </c>
    </row>
    <row r="66" spans="1:8" ht="15">
      <c r="A66" s="28" t="s">
        <v>125</v>
      </c>
      <c r="B66" s="8" t="s">
        <v>126</v>
      </c>
      <c r="C66" s="24" t="s">
        <v>14</v>
      </c>
      <c r="D66" s="23" t="s">
        <v>127</v>
      </c>
      <c r="E66" s="40">
        <v>95</v>
      </c>
      <c r="F66" s="41">
        <v>81</v>
      </c>
      <c r="G66" s="42">
        <v>71</v>
      </c>
      <c r="H66" s="51">
        <f>E66+F66+G66</f>
        <v>247</v>
      </c>
    </row>
    <row r="67" spans="1:8" ht="15">
      <c r="A67" s="50" t="s">
        <v>128</v>
      </c>
      <c r="B67" s="6" t="s">
        <v>129</v>
      </c>
      <c r="C67" s="25" t="s">
        <v>14</v>
      </c>
      <c r="D67" s="23" t="s">
        <v>127</v>
      </c>
      <c r="E67" s="36">
        <v>91</v>
      </c>
      <c r="F67" s="37">
        <v>89</v>
      </c>
      <c r="G67" s="38">
        <v>58</v>
      </c>
      <c r="H67" s="51">
        <f>E67+F67+G67</f>
        <v>238</v>
      </c>
    </row>
    <row r="68" spans="1:8" ht="15">
      <c r="A68" s="50" t="s">
        <v>130</v>
      </c>
      <c r="B68" s="6" t="s">
        <v>131</v>
      </c>
      <c r="C68" s="27" t="s">
        <v>14</v>
      </c>
      <c r="D68" s="23" t="s">
        <v>127</v>
      </c>
      <c r="E68" s="36">
        <v>82</v>
      </c>
      <c r="F68" s="37">
        <v>89</v>
      </c>
      <c r="G68" s="38">
        <v>73</v>
      </c>
      <c r="H68" s="51">
        <f>E68+F68+G68</f>
        <v>244</v>
      </c>
    </row>
    <row r="69" spans="1:8" ht="15">
      <c r="A69" s="50" t="s">
        <v>132</v>
      </c>
      <c r="B69" s="6" t="s">
        <v>133</v>
      </c>
      <c r="C69" s="27" t="s">
        <v>14</v>
      </c>
      <c r="D69" s="23" t="s">
        <v>127</v>
      </c>
      <c r="E69" s="36">
        <v>79</v>
      </c>
      <c r="F69" s="37">
        <v>96</v>
      </c>
      <c r="G69" s="38">
        <v>72</v>
      </c>
      <c r="H69" s="51">
        <f>E69+F69+G69</f>
        <v>247</v>
      </c>
    </row>
    <row r="70" spans="1:8" ht="14.45" customHeight="1">
      <c r="A70" s="225" t="s">
        <v>134</v>
      </c>
      <c r="B70" s="226"/>
      <c r="C70" s="226"/>
      <c r="D70" s="226"/>
      <c r="E70" s="226"/>
      <c r="F70" s="226"/>
      <c r="G70" s="226"/>
      <c r="H70" s="227"/>
    </row>
    <row r="71" spans="1:8" s="60" customFormat="1" ht="15">
      <c r="A71" s="56" t="s">
        <v>0</v>
      </c>
      <c r="B71" s="57" t="s">
        <v>1</v>
      </c>
      <c r="C71" s="58" t="s">
        <v>2</v>
      </c>
      <c r="D71" s="58" t="s">
        <v>3</v>
      </c>
      <c r="E71" s="59" t="s">
        <v>10</v>
      </c>
      <c r="F71" s="55" t="s">
        <v>135</v>
      </c>
      <c r="G71" s="84" t="s">
        <v>11</v>
      </c>
      <c r="H71" s="67" t="s">
        <v>7</v>
      </c>
    </row>
    <row r="72" spans="1:8" ht="14.45" customHeight="1">
      <c r="A72" s="8" t="s">
        <v>136</v>
      </c>
      <c r="B72" s="8" t="s">
        <v>137</v>
      </c>
      <c r="C72" s="23" t="s">
        <v>14</v>
      </c>
      <c r="D72" s="23" t="s">
        <v>134</v>
      </c>
      <c r="E72" s="40">
        <v>99</v>
      </c>
      <c r="F72" s="41">
        <v>98</v>
      </c>
      <c r="G72" s="42">
        <v>92</v>
      </c>
      <c r="H72" s="39">
        <f>E72+F72+G72</f>
        <v>289</v>
      </c>
    </row>
    <row r="73" spans="1:8" ht="14.45" customHeight="1">
      <c r="A73" s="8" t="s">
        <v>138</v>
      </c>
      <c r="B73" s="8" t="s">
        <v>139</v>
      </c>
      <c r="C73" s="24" t="s">
        <v>14</v>
      </c>
      <c r="D73" s="23" t="s">
        <v>134</v>
      </c>
      <c r="E73" s="36">
        <v>98</v>
      </c>
      <c r="F73" s="37">
        <v>96</v>
      </c>
      <c r="G73" s="38">
        <v>92</v>
      </c>
      <c r="H73" s="39">
        <f>E73+F73+G73</f>
        <v>286</v>
      </c>
    </row>
    <row r="74" spans="1:8" ht="14.45" customHeight="1">
      <c r="A74" s="8" t="s">
        <v>140</v>
      </c>
      <c r="B74" s="8" t="s">
        <v>141</v>
      </c>
      <c r="C74" s="24" t="s">
        <v>14</v>
      </c>
      <c r="D74" s="23" t="s">
        <v>134</v>
      </c>
      <c r="E74" s="36">
        <v>96</v>
      </c>
      <c r="F74" s="37">
        <v>97</v>
      </c>
      <c r="G74" s="38">
        <v>90</v>
      </c>
      <c r="H74" s="39">
        <f>E74+F74+G74</f>
        <v>283</v>
      </c>
    </row>
    <row r="75" spans="1:8" ht="14.45" customHeight="1">
      <c r="A75" s="8" t="s">
        <v>122</v>
      </c>
      <c r="B75" s="8" t="s">
        <v>142</v>
      </c>
      <c r="C75" s="25" t="s">
        <v>29</v>
      </c>
      <c r="D75" s="23" t="s">
        <v>134</v>
      </c>
      <c r="E75" s="36">
        <v>96</v>
      </c>
      <c r="F75" s="37">
        <v>98</v>
      </c>
      <c r="G75" s="38">
        <v>89</v>
      </c>
      <c r="H75" s="39">
        <f>E75+F75+G75</f>
        <v>283</v>
      </c>
    </row>
    <row r="76" spans="1:8" ht="15">
      <c r="A76" s="28" t="s">
        <v>143</v>
      </c>
      <c r="B76" s="28" t="s">
        <v>144</v>
      </c>
      <c r="C76" s="27" t="s">
        <v>14</v>
      </c>
      <c r="D76" s="23" t="s">
        <v>134</v>
      </c>
      <c r="E76" s="36">
        <v>92</v>
      </c>
      <c r="F76" s="37">
        <v>97</v>
      </c>
      <c r="G76" s="38">
        <v>89</v>
      </c>
      <c r="H76" s="39">
        <f>E76+F76+G76</f>
        <v>278</v>
      </c>
    </row>
    <row r="77" spans="1:8" ht="15">
      <c r="A77" s="28" t="s">
        <v>145</v>
      </c>
      <c r="B77" s="28" t="s">
        <v>93</v>
      </c>
      <c r="C77" s="27" t="s">
        <v>14</v>
      </c>
      <c r="D77" s="23" t="s">
        <v>134</v>
      </c>
      <c r="E77" s="36">
        <v>93</v>
      </c>
      <c r="F77" s="37">
        <v>100</v>
      </c>
      <c r="G77" s="38">
        <v>88</v>
      </c>
      <c r="H77" s="39">
        <f>E77+F77+G77</f>
        <v>281</v>
      </c>
    </row>
    <row r="78" spans="1:8" ht="15">
      <c r="A78" s="8" t="s">
        <v>66</v>
      </c>
      <c r="B78" s="8" t="s">
        <v>146</v>
      </c>
      <c r="C78" s="27" t="s">
        <v>14</v>
      </c>
      <c r="D78" s="23" t="s">
        <v>134</v>
      </c>
      <c r="E78" s="36">
        <v>89</v>
      </c>
      <c r="F78" s="37">
        <v>98</v>
      </c>
      <c r="G78" s="38">
        <v>86</v>
      </c>
      <c r="H78" s="39">
        <f>E78+F78+G78</f>
        <v>273</v>
      </c>
    </row>
    <row r="79" spans="1:8" ht="15">
      <c r="A79" s="8" t="s">
        <v>147</v>
      </c>
      <c r="B79" s="8" t="s">
        <v>148</v>
      </c>
      <c r="C79" s="27" t="s">
        <v>14</v>
      </c>
      <c r="D79" s="23" t="s">
        <v>134</v>
      </c>
      <c r="E79" s="36">
        <v>96</v>
      </c>
      <c r="F79" s="37">
        <v>99</v>
      </c>
      <c r="G79" s="38">
        <v>84</v>
      </c>
      <c r="H79" s="39">
        <f>E79+F79+G79</f>
        <v>279</v>
      </c>
    </row>
    <row r="80" spans="1:8" ht="15">
      <c r="A80" s="8" t="s">
        <v>149</v>
      </c>
      <c r="B80" s="8" t="s">
        <v>150</v>
      </c>
      <c r="C80" s="27" t="s">
        <v>14</v>
      </c>
      <c r="D80" s="23" t="s">
        <v>134</v>
      </c>
      <c r="E80" s="36">
        <v>91</v>
      </c>
      <c r="F80" s="37">
        <v>93</v>
      </c>
      <c r="G80" s="38">
        <v>83</v>
      </c>
      <c r="H80" s="39">
        <f>E80+F80+G80</f>
        <v>267</v>
      </c>
    </row>
    <row r="81" spans="1:8" ht="15">
      <c r="A81" s="8" t="s">
        <v>151</v>
      </c>
      <c r="B81" s="8" t="s">
        <v>152</v>
      </c>
      <c r="C81" s="27" t="s">
        <v>14</v>
      </c>
      <c r="D81" s="23" t="s">
        <v>134</v>
      </c>
      <c r="E81" s="36">
        <v>97</v>
      </c>
      <c r="F81" s="37">
        <v>95</v>
      </c>
      <c r="G81" s="38">
        <v>82</v>
      </c>
      <c r="H81" s="39">
        <f>E81+F81+G81</f>
        <v>274</v>
      </c>
    </row>
    <row r="82" spans="1:8" ht="15">
      <c r="A82" s="28" t="s">
        <v>153</v>
      </c>
      <c r="B82" s="28" t="s">
        <v>154</v>
      </c>
      <c r="C82" s="27" t="s">
        <v>14</v>
      </c>
      <c r="D82" s="23" t="s">
        <v>134</v>
      </c>
      <c r="E82" s="36">
        <v>86</v>
      </c>
      <c r="F82" s="37">
        <v>90</v>
      </c>
      <c r="G82" s="38">
        <v>81</v>
      </c>
      <c r="H82" s="39">
        <f>E82+F82+G82</f>
        <v>257</v>
      </c>
    </row>
    <row r="83" spans="1:8" ht="15">
      <c r="A83" s="28" t="s">
        <v>155</v>
      </c>
      <c r="B83" s="28" t="s">
        <v>156</v>
      </c>
      <c r="C83" s="27" t="s">
        <v>14</v>
      </c>
      <c r="D83" s="23" t="s">
        <v>134</v>
      </c>
      <c r="E83" s="36">
        <v>89</v>
      </c>
      <c r="F83" s="37">
        <v>94</v>
      </c>
      <c r="G83" s="38">
        <v>79</v>
      </c>
      <c r="H83" s="39">
        <f>E83+F83+G83</f>
        <v>262</v>
      </c>
    </row>
    <row r="84" spans="1:8" ht="15">
      <c r="A84" s="8" t="s">
        <v>157</v>
      </c>
      <c r="B84" s="8" t="s">
        <v>158</v>
      </c>
      <c r="C84" s="27" t="s">
        <v>14</v>
      </c>
      <c r="D84" s="23" t="s">
        <v>134</v>
      </c>
      <c r="E84" s="36">
        <v>98</v>
      </c>
      <c r="F84" s="37">
        <v>97</v>
      </c>
      <c r="G84" s="38">
        <v>78</v>
      </c>
      <c r="H84" s="39">
        <f>E84+F84+G84</f>
        <v>273</v>
      </c>
    </row>
    <row r="85" spans="1:8" ht="15">
      <c r="A85" s="8" t="s">
        <v>159</v>
      </c>
      <c r="B85" s="8" t="s">
        <v>93</v>
      </c>
      <c r="C85" s="27" t="s">
        <v>14</v>
      </c>
      <c r="D85" s="23" t="s">
        <v>134</v>
      </c>
      <c r="E85" s="36">
        <v>92</v>
      </c>
      <c r="F85" s="37">
        <v>97</v>
      </c>
      <c r="G85" s="38">
        <v>78</v>
      </c>
      <c r="H85" s="39">
        <f>E85+F85+G85</f>
        <v>267</v>
      </c>
    </row>
    <row r="86" spans="1:8" ht="15">
      <c r="A86" s="8" t="s">
        <v>160</v>
      </c>
      <c r="B86" s="8" t="s">
        <v>161</v>
      </c>
      <c r="C86" s="27" t="s">
        <v>29</v>
      </c>
      <c r="D86" s="23" t="s">
        <v>134</v>
      </c>
      <c r="E86" s="36">
        <v>93</v>
      </c>
      <c r="F86" s="37">
        <v>95</v>
      </c>
      <c r="G86" s="38">
        <v>78</v>
      </c>
      <c r="H86" s="39">
        <f>E86+F86+G86</f>
        <v>266</v>
      </c>
    </row>
    <row r="87" spans="1:8" ht="15">
      <c r="A87" s="8" t="s">
        <v>162</v>
      </c>
      <c r="B87" s="8" t="s">
        <v>163</v>
      </c>
      <c r="C87" s="23" t="s">
        <v>14</v>
      </c>
      <c r="D87" s="23" t="s">
        <v>134</v>
      </c>
      <c r="E87" s="36">
        <v>89</v>
      </c>
      <c r="F87" s="37">
        <v>94</v>
      </c>
      <c r="G87" s="38">
        <v>77</v>
      </c>
      <c r="H87" s="39">
        <f>E87+F87+G87</f>
        <v>260</v>
      </c>
    </row>
    <row r="88" spans="1:8" ht="14.45" customHeight="1">
      <c r="A88" s="28" t="s">
        <v>164</v>
      </c>
      <c r="B88" s="28" t="s">
        <v>165</v>
      </c>
      <c r="C88" s="24" t="s">
        <v>14</v>
      </c>
      <c r="D88" s="23" t="s">
        <v>134</v>
      </c>
      <c r="E88" s="36">
        <v>89</v>
      </c>
      <c r="F88" s="37">
        <v>96</v>
      </c>
      <c r="G88" s="38">
        <v>76</v>
      </c>
      <c r="H88" s="39">
        <f>E88+F88+G88</f>
        <v>261</v>
      </c>
    </row>
    <row r="89" spans="1:8" ht="14.45" customHeight="1">
      <c r="A89" s="28" t="s">
        <v>166</v>
      </c>
      <c r="B89" s="28" t="s">
        <v>167</v>
      </c>
      <c r="C89" s="24" t="s">
        <v>14</v>
      </c>
      <c r="D89" s="23" t="s">
        <v>134</v>
      </c>
      <c r="E89" s="36">
        <v>94</v>
      </c>
      <c r="F89" s="37">
        <v>97</v>
      </c>
      <c r="G89" s="38">
        <v>74</v>
      </c>
      <c r="H89" s="39">
        <f>E89+F89+G89</f>
        <v>265</v>
      </c>
    </row>
    <row r="90" spans="1:8" ht="14.45" customHeight="1">
      <c r="A90" s="8" t="s">
        <v>168</v>
      </c>
      <c r="B90" s="8" t="s">
        <v>163</v>
      </c>
      <c r="C90" s="24" t="s">
        <v>14</v>
      </c>
      <c r="D90" s="23" t="s">
        <v>134</v>
      </c>
      <c r="E90" s="36">
        <v>95</v>
      </c>
      <c r="F90" s="37">
        <v>95</v>
      </c>
      <c r="G90" s="38">
        <v>72</v>
      </c>
      <c r="H90" s="39">
        <f>E90+F90+G90</f>
        <v>262</v>
      </c>
    </row>
    <row r="91" spans="1:8" ht="16.7" customHeight="1">
      <c r="A91" s="61" t="s">
        <v>169</v>
      </c>
      <c r="B91" s="61" t="s">
        <v>170</v>
      </c>
      <c r="C91" s="25" t="s">
        <v>29</v>
      </c>
      <c r="D91" s="62" t="s">
        <v>134</v>
      </c>
      <c r="E91" s="63">
        <v>86</v>
      </c>
      <c r="F91" s="64">
        <v>92</v>
      </c>
      <c r="G91" s="65">
        <v>64</v>
      </c>
      <c r="H91" s="66">
        <f>E91+F91+G91</f>
        <v>242</v>
      </c>
    </row>
    <row r="92" spans="1:8" ht="16.7">
      <c r="A92" s="222" t="s">
        <v>171</v>
      </c>
      <c r="B92" s="223"/>
      <c r="C92" s="223"/>
      <c r="D92" s="223"/>
      <c r="E92" s="223"/>
      <c r="F92" s="223"/>
      <c r="G92" s="223"/>
      <c r="H92" s="224"/>
    </row>
    <row r="93" spans="1:8" s="60" customFormat="1" ht="15">
      <c r="A93" s="56" t="s">
        <v>0</v>
      </c>
      <c r="B93" s="57" t="s">
        <v>1</v>
      </c>
      <c r="C93" s="58" t="s">
        <v>2</v>
      </c>
      <c r="D93" s="58" t="s">
        <v>3</v>
      </c>
      <c r="E93" s="59" t="s">
        <v>4</v>
      </c>
      <c r="F93" s="55" t="s">
        <v>5</v>
      </c>
      <c r="G93" s="84" t="s">
        <v>6</v>
      </c>
      <c r="H93" s="67" t="s">
        <v>7</v>
      </c>
    </row>
    <row r="94" spans="1:8" ht="15">
      <c r="A94" s="29" t="s">
        <v>111</v>
      </c>
      <c r="B94" s="29" t="s">
        <v>172</v>
      </c>
      <c r="C94" s="30" t="s">
        <v>14</v>
      </c>
      <c r="D94" s="26" t="s">
        <v>173</v>
      </c>
      <c r="E94" s="36">
        <v>99</v>
      </c>
      <c r="F94" s="37">
        <v>91</v>
      </c>
      <c r="G94" s="43">
        <v>81</v>
      </c>
      <c r="H94" s="85">
        <f>E94+F94+G94</f>
        <v>271</v>
      </c>
    </row>
    <row r="95" spans="1:8" ht="15">
      <c r="A95" s="29" t="s">
        <v>174</v>
      </c>
      <c r="B95" s="29" t="s">
        <v>175</v>
      </c>
      <c r="C95" s="30" t="s">
        <v>14</v>
      </c>
      <c r="D95" s="26" t="s">
        <v>173</v>
      </c>
      <c r="E95" s="36">
        <v>97</v>
      </c>
      <c r="F95" s="37">
        <v>90</v>
      </c>
      <c r="G95" s="38">
        <v>81</v>
      </c>
      <c r="H95" s="39">
        <f>E95+F95+G95</f>
        <v>268</v>
      </c>
    </row>
    <row r="96" spans="1:8" ht="15">
      <c r="A96" s="29" t="s">
        <v>176</v>
      </c>
      <c r="B96" s="29" t="s">
        <v>93</v>
      </c>
      <c r="C96" s="30" t="s">
        <v>14</v>
      </c>
      <c r="D96" s="26" t="s">
        <v>173</v>
      </c>
      <c r="E96" s="36">
        <v>97</v>
      </c>
      <c r="F96" s="37">
        <v>96</v>
      </c>
      <c r="G96" s="38">
        <v>74</v>
      </c>
      <c r="H96" s="39">
        <f>E96+F96+G96</f>
        <v>267</v>
      </c>
    </row>
    <row r="97" spans="1:8" ht="15">
      <c r="A97" s="29" t="s">
        <v>34</v>
      </c>
      <c r="B97" s="29" t="s">
        <v>177</v>
      </c>
      <c r="C97" s="30" t="s">
        <v>14</v>
      </c>
      <c r="D97" s="26" t="s">
        <v>173</v>
      </c>
      <c r="E97" s="36">
        <v>97</v>
      </c>
      <c r="F97" s="37">
        <v>92</v>
      </c>
      <c r="G97" s="38">
        <v>76</v>
      </c>
      <c r="H97" s="39">
        <f>E97+F97+G97</f>
        <v>265</v>
      </c>
    </row>
    <row r="98" spans="1:8" ht="15">
      <c r="A98" s="29" t="s">
        <v>178</v>
      </c>
      <c r="B98" s="29" t="s">
        <v>179</v>
      </c>
      <c r="C98" s="30" t="s">
        <v>14</v>
      </c>
      <c r="D98" s="26" t="s">
        <v>173</v>
      </c>
      <c r="E98" s="36">
        <v>97</v>
      </c>
      <c r="F98" s="37">
        <v>93</v>
      </c>
      <c r="G98" s="38">
        <v>75</v>
      </c>
      <c r="H98" s="39">
        <f>E98+F98+G98</f>
        <v>265</v>
      </c>
    </row>
    <row r="99" spans="1:8" ht="15">
      <c r="A99" s="29" t="s">
        <v>180</v>
      </c>
      <c r="B99" s="29" t="s">
        <v>181</v>
      </c>
      <c r="C99" s="30" t="s">
        <v>29</v>
      </c>
      <c r="D99" s="26" t="s">
        <v>173</v>
      </c>
      <c r="E99" s="36">
        <v>97</v>
      </c>
      <c r="F99" s="37">
        <v>84</v>
      </c>
      <c r="G99" s="38">
        <v>72</v>
      </c>
      <c r="H99" s="39">
        <f>E99+F99+G99</f>
        <v>253</v>
      </c>
    </row>
    <row r="100" spans="1:8" ht="15">
      <c r="A100" s="29" t="s">
        <v>155</v>
      </c>
      <c r="B100" s="29" t="s">
        <v>182</v>
      </c>
      <c r="C100" s="30" t="s">
        <v>14</v>
      </c>
      <c r="D100" s="26" t="s">
        <v>173</v>
      </c>
      <c r="E100" s="36">
        <v>96</v>
      </c>
      <c r="F100" s="37">
        <v>86</v>
      </c>
      <c r="G100" s="38">
        <v>63</v>
      </c>
      <c r="H100" s="39">
        <f>E100+F100+G100</f>
        <v>245</v>
      </c>
    </row>
    <row r="101" spans="1:8" ht="15">
      <c r="A101" s="29" t="s">
        <v>183</v>
      </c>
      <c r="B101" s="29" t="s">
        <v>184</v>
      </c>
      <c r="C101" s="30" t="s">
        <v>14</v>
      </c>
      <c r="D101" s="26" t="s">
        <v>173</v>
      </c>
      <c r="E101" s="36">
        <v>95</v>
      </c>
      <c r="F101" s="37">
        <v>91</v>
      </c>
      <c r="G101" s="38">
        <v>75</v>
      </c>
      <c r="H101" s="39">
        <f>E101+F101+G101</f>
        <v>261</v>
      </c>
    </row>
    <row r="102" spans="1:8" ht="15">
      <c r="A102" s="29" t="s">
        <v>185</v>
      </c>
      <c r="B102" s="29" t="s">
        <v>186</v>
      </c>
      <c r="C102" s="30" t="s">
        <v>14</v>
      </c>
      <c r="D102" s="26" t="s">
        <v>173</v>
      </c>
      <c r="E102" s="36">
        <v>94</v>
      </c>
      <c r="F102" s="37">
        <v>89</v>
      </c>
      <c r="G102" s="38">
        <v>74</v>
      </c>
      <c r="H102" s="39">
        <f>E102+F102+G102</f>
        <v>257</v>
      </c>
    </row>
    <row r="103" spans="1:8" ht="15">
      <c r="A103" s="29" t="s">
        <v>167</v>
      </c>
      <c r="B103" s="29" t="s">
        <v>187</v>
      </c>
      <c r="C103" s="30" t="s">
        <v>14</v>
      </c>
      <c r="D103" s="26" t="s">
        <v>173</v>
      </c>
      <c r="E103" s="36">
        <v>93</v>
      </c>
      <c r="F103" s="37">
        <v>73</v>
      </c>
      <c r="G103" s="38">
        <v>67</v>
      </c>
      <c r="H103" s="39">
        <f>E103+F103+G103</f>
        <v>233</v>
      </c>
    </row>
    <row r="104" spans="1:8" ht="15">
      <c r="A104" s="29" t="s">
        <v>188</v>
      </c>
      <c r="B104" s="29" t="s">
        <v>189</v>
      </c>
      <c r="C104" s="30" t="s">
        <v>14</v>
      </c>
      <c r="D104" s="26" t="s">
        <v>173</v>
      </c>
      <c r="E104" s="36">
        <v>92</v>
      </c>
      <c r="F104" s="37">
        <v>96</v>
      </c>
      <c r="G104" s="38">
        <v>80</v>
      </c>
      <c r="H104" s="39">
        <f>E104+F104+G104</f>
        <v>268</v>
      </c>
    </row>
    <row r="105" spans="1:8" ht="15">
      <c r="A105" s="29" t="s">
        <v>190</v>
      </c>
      <c r="B105" s="29" t="s">
        <v>181</v>
      </c>
      <c r="C105" s="30" t="s">
        <v>29</v>
      </c>
      <c r="D105" s="26" t="s">
        <v>173</v>
      </c>
      <c r="E105" s="36">
        <v>92</v>
      </c>
      <c r="F105" s="37">
        <v>86</v>
      </c>
      <c r="G105" s="38">
        <v>62</v>
      </c>
      <c r="H105" s="39">
        <f>E105+F105+G105</f>
        <v>240</v>
      </c>
    </row>
    <row r="106" spans="1:8" ht="15">
      <c r="A106" s="29" t="s">
        <v>191</v>
      </c>
      <c r="B106" s="29" t="s">
        <v>192</v>
      </c>
      <c r="C106" s="30" t="s">
        <v>14</v>
      </c>
      <c r="D106" s="26" t="s">
        <v>173</v>
      </c>
      <c r="E106" s="36">
        <v>89</v>
      </c>
      <c r="F106" s="37">
        <v>89</v>
      </c>
      <c r="G106" s="38">
        <v>70</v>
      </c>
      <c r="H106" s="39">
        <f>E106+F106+G106</f>
        <v>248</v>
      </c>
    </row>
    <row r="107" spans="1:8" ht="15">
      <c r="A107" s="29" t="s">
        <v>193</v>
      </c>
      <c r="B107" s="29" t="s">
        <v>194</v>
      </c>
      <c r="C107" s="30" t="s">
        <v>14</v>
      </c>
      <c r="D107" s="26" t="s">
        <v>173</v>
      </c>
      <c r="E107" s="36">
        <v>88</v>
      </c>
      <c r="F107" s="37">
        <v>90</v>
      </c>
      <c r="G107" s="38">
        <v>67</v>
      </c>
      <c r="H107" s="39">
        <f>E107+F107+G107</f>
        <v>245</v>
      </c>
    </row>
    <row r="108" spans="1:8" ht="15">
      <c r="A108" s="29" t="s">
        <v>63</v>
      </c>
      <c r="B108" s="29" t="s">
        <v>195</v>
      </c>
      <c r="C108" s="30" t="s">
        <v>14</v>
      </c>
      <c r="D108" s="26" t="s">
        <v>173</v>
      </c>
      <c r="E108" s="36">
        <v>86</v>
      </c>
      <c r="F108" s="37">
        <v>66</v>
      </c>
      <c r="G108" s="38">
        <v>59</v>
      </c>
      <c r="H108" s="39">
        <f>E108+F108+G108</f>
        <v>211</v>
      </c>
    </row>
    <row r="109" spans="1:8" ht="15">
      <c r="A109" s="29" t="s">
        <v>196</v>
      </c>
      <c r="B109" s="29" t="s">
        <v>148</v>
      </c>
      <c r="C109" s="30" t="s">
        <v>29</v>
      </c>
      <c r="D109" s="26" t="s">
        <v>173</v>
      </c>
      <c r="E109" s="36">
        <v>84</v>
      </c>
      <c r="F109" s="37">
        <v>58</v>
      </c>
      <c r="G109" s="38">
        <v>54</v>
      </c>
      <c r="H109" s="39">
        <f>E109+F109+G109</f>
        <v>196</v>
      </c>
    </row>
    <row r="110" spans="1:8" ht="15">
      <c r="A110" s="29" t="s">
        <v>197</v>
      </c>
      <c r="B110" s="29" t="s">
        <v>198</v>
      </c>
      <c r="C110" s="30" t="s">
        <v>14</v>
      </c>
      <c r="D110" s="26" t="s">
        <v>173</v>
      </c>
      <c r="E110" s="36">
        <v>83</v>
      </c>
      <c r="F110" s="37">
        <v>83</v>
      </c>
      <c r="G110" s="38">
        <v>79</v>
      </c>
      <c r="H110" s="39">
        <f>E110+F110+G110</f>
        <v>245</v>
      </c>
    </row>
    <row r="111" spans="1:8" ht="15">
      <c r="A111" s="29" t="s">
        <v>199</v>
      </c>
      <c r="B111" s="29" t="s">
        <v>200</v>
      </c>
      <c r="C111" s="30" t="s">
        <v>29</v>
      </c>
      <c r="D111" s="26" t="s">
        <v>173</v>
      </c>
      <c r="E111" s="36">
        <v>83</v>
      </c>
      <c r="F111" s="37">
        <v>82</v>
      </c>
      <c r="G111" s="38">
        <v>69</v>
      </c>
      <c r="H111" s="39">
        <f>E111+F111+G111</f>
        <v>234</v>
      </c>
    </row>
    <row r="112" spans="1:8" ht="15">
      <c r="A112" s="29" t="s">
        <v>201</v>
      </c>
      <c r="B112" s="29" t="s">
        <v>202</v>
      </c>
      <c r="C112" s="30" t="s">
        <v>14</v>
      </c>
      <c r="D112" s="26" t="s">
        <v>173</v>
      </c>
      <c r="E112" s="36">
        <v>79</v>
      </c>
      <c r="F112" s="37">
        <v>89</v>
      </c>
      <c r="G112" s="38">
        <v>72</v>
      </c>
      <c r="H112" s="39">
        <f>E112+F112+G112</f>
        <v>240</v>
      </c>
    </row>
    <row r="113" spans="1:8" ht="16.7" customHeight="1">
      <c r="A113" s="29" t="s">
        <v>203</v>
      </c>
      <c r="B113" s="29" t="s">
        <v>204</v>
      </c>
      <c r="C113" s="30" t="s">
        <v>14</v>
      </c>
      <c r="D113" s="26" t="s">
        <v>173</v>
      </c>
      <c r="E113" s="36">
        <v>76</v>
      </c>
      <c r="F113" s="37">
        <v>91</v>
      </c>
      <c r="G113" s="38">
        <v>71</v>
      </c>
      <c r="H113" s="39">
        <f>E113+F113+G113</f>
        <v>238</v>
      </c>
    </row>
    <row r="114" spans="1:8" ht="16.7">
      <c r="A114" s="225" t="s">
        <v>205</v>
      </c>
      <c r="B114" s="226"/>
      <c r="C114" s="226"/>
      <c r="D114" s="226"/>
      <c r="E114" s="226"/>
      <c r="F114" s="226"/>
      <c r="G114" s="226"/>
      <c r="H114" s="227"/>
    </row>
    <row r="115" spans="1:8" s="60" customFormat="1" ht="15">
      <c r="A115" s="56" t="s">
        <v>0</v>
      </c>
      <c r="B115" s="57" t="s">
        <v>1</v>
      </c>
      <c r="C115" s="58" t="s">
        <v>2</v>
      </c>
      <c r="D115" s="58" t="s">
        <v>3</v>
      </c>
      <c r="E115" s="59" t="s">
        <v>4</v>
      </c>
      <c r="F115" s="55" t="s">
        <v>5</v>
      </c>
      <c r="G115" s="84" t="s">
        <v>6</v>
      </c>
      <c r="H115" s="67" t="s">
        <v>7</v>
      </c>
    </row>
    <row r="116" spans="1:8" ht="15">
      <c r="A116" s="31" t="s">
        <v>206</v>
      </c>
      <c r="B116" s="31" t="s">
        <v>207</v>
      </c>
      <c r="C116" s="24" t="s">
        <v>14</v>
      </c>
      <c r="D116" s="24" t="s">
        <v>208</v>
      </c>
      <c r="E116" s="36">
        <v>91</v>
      </c>
      <c r="F116" s="37">
        <v>96</v>
      </c>
      <c r="G116" s="38">
        <v>82</v>
      </c>
      <c r="H116" s="39">
        <f>E116+F116+G116</f>
        <v>269</v>
      </c>
    </row>
    <row r="117" spans="1:8" ht="15">
      <c r="A117" s="31" t="s">
        <v>209</v>
      </c>
      <c r="B117" s="31" t="s">
        <v>61</v>
      </c>
      <c r="C117" s="24" t="s">
        <v>14</v>
      </c>
      <c r="D117" s="24" t="s">
        <v>208</v>
      </c>
      <c r="E117" s="36">
        <v>88</v>
      </c>
      <c r="F117" s="37">
        <v>74</v>
      </c>
      <c r="G117" s="38">
        <v>60</v>
      </c>
      <c r="H117" s="39">
        <f>E117+F117+G117</f>
        <v>222</v>
      </c>
    </row>
    <row r="118" spans="1:8" ht="15">
      <c r="A118" s="31" t="s">
        <v>210</v>
      </c>
      <c r="B118" s="31" t="s">
        <v>211</v>
      </c>
      <c r="C118" s="24" t="s">
        <v>14</v>
      </c>
      <c r="D118" s="24" t="s">
        <v>208</v>
      </c>
      <c r="E118" s="36">
        <v>85</v>
      </c>
      <c r="F118" s="37">
        <v>84</v>
      </c>
      <c r="G118" s="38">
        <v>65</v>
      </c>
      <c r="H118" s="39">
        <f>E118+F118+G118</f>
        <v>234</v>
      </c>
    </row>
    <row r="119" spans="1:8" ht="15">
      <c r="A119" s="31" t="s">
        <v>50</v>
      </c>
      <c r="B119" s="31" t="s">
        <v>212</v>
      </c>
      <c r="C119" s="24" t="s">
        <v>14</v>
      </c>
      <c r="D119" s="24" t="s">
        <v>208</v>
      </c>
      <c r="E119" s="36">
        <v>85</v>
      </c>
      <c r="F119" s="37">
        <v>85</v>
      </c>
      <c r="G119" s="38">
        <v>61</v>
      </c>
      <c r="H119" s="39">
        <f>E119+F119+G119</f>
        <v>231</v>
      </c>
    </row>
    <row r="120" spans="1:8" ht="15">
      <c r="A120" s="31" t="s">
        <v>213</v>
      </c>
      <c r="B120" s="31" t="s">
        <v>214</v>
      </c>
      <c r="C120" s="24" t="s">
        <v>29</v>
      </c>
      <c r="D120" s="24" t="s">
        <v>208</v>
      </c>
      <c r="E120" s="36">
        <v>83</v>
      </c>
      <c r="F120" s="37">
        <v>75</v>
      </c>
      <c r="G120" s="38">
        <v>55</v>
      </c>
      <c r="H120" s="39">
        <f>E120+F120+G120</f>
        <v>213</v>
      </c>
    </row>
    <row r="121" spans="1:8" ht="15">
      <c r="A121" s="31" t="s">
        <v>215</v>
      </c>
      <c r="B121" s="31" t="s">
        <v>216</v>
      </c>
      <c r="C121" s="24" t="s">
        <v>14</v>
      </c>
      <c r="D121" s="24" t="s">
        <v>208</v>
      </c>
      <c r="E121" s="36">
        <v>82</v>
      </c>
      <c r="F121" s="37">
        <v>81</v>
      </c>
      <c r="G121" s="38">
        <v>50</v>
      </c>
      <c r="H121" s="39">
        <f>E121+F121+G121</f>
        <v>213</v>
      </c>
    </row>
    <row r="122" spans="1:8" ht="15">
      <c r="A122" s="31" t="s">
        <v>217</v>
      </c>
      <c r="B122" s="31" t="s">
        <v>218</v>
      </c>
      <c r="C122" s="24" t="s">
        <v>14</v>
      </c>
      <c r="D122" s="24" t="s">
        <v>208</v>
      </c>
      <c r="E122" s="36">
        <v>74</v>
      </c>
      <c r="F122" s="37">
        <v>56</v>
      </c>
      <c r="G122" s="38">
        <v>43</v>
      </c>
      <c r="H122" s="39">
        <f>E122+F122+G122</f>
        <v>173</v>
      </c>
    </row>
    <row r="123" spans="1:8" ht="15">
      <c r="A123" s="31" t="s">
        <v>219</v>
      </c>
      <c r="B123" s="31" t="s">
        <v>220</v>
      </c>
      <c r="C123" s="24" t="s">
        <v>14</v>
      </c>
      <c r="D123" s="24" t="s">
        <v>208</v>
      </c>
      <c r="E123" s="36">
        <v>64</v>
      </c>
      <c r="F123" s="37">
        <v>53</v>
      </c>
      <c r="G123" s="38">
        <v>44</v>
      </c>
      <c r="H123" s="39">
        <f>E123+F123+G123</f>
        <v>161</v>
      </c>
    </row>
    <row r="124" spans="1:8" ht="15">
      <c r="A124" s="31" t="s">
        <v>221</v>
      </c>
      <c r="B124" s="31" t="s">
        <v>222</v>
      </c>
      <c r="C124" s="24" t="s">
        <v>29</v>
      </c>
      <c r="D124" s="24" t="s">
        <v>208</v>
      </c>
      <c r="E124" s="36">
        <v>56</v>
      </c>
      <c r="F124" s="37">
        <v>72</v>
      </c>
      <c r="G124" s="38">
        <v>43</v>
      </c>
      <c r="H124" s="39">
        <f>E124+F124+G124</f>
        <v>171</v>
      </c>
    </row>
    <row r="125" spans="1:8" ht="16.7">
      <c r="A125" s="222" t="s">
        <v>223</v>
      </c>
      <c r="B125" s="223"/>
      <c r="C125" s="223"/>
      <c r="D125" s="223"/>
      <c r="E125" s="223"/>
      <c r="F125" s="223"/>
      <c r="G125" s="223"/>
      <c r="H125" s="224"/>
    </row>
    <row r="126" spans="1:8" s="60" customFormat="1" ht="15">
      <c r="A126" s="56" t="s">
        <v>0</v>
      </c>
      <c r="B126" s="57" t="s">
        <v>1</v>
      </c>
      <c r="C126" s="58" t="s">
        <v>2</v>
      </c>
      <c r="D126" s="58" t="s">
        <v>3</v>
      </c>
      <c r="E126" s="59" t="s">
        <v>4</v>
      </c>
      <c r="F126" s="55" t="s">
        <v>5</v>
      </c>
      <c r="G126" s="84" t="s">
        <v>6</v>
      </c>
      <c r="H126" s="67" t="s">
        <v>7</v>
      </c>
    </row>
    <row r="127" spans="1:8" ht="15">
      <c r="A127" s="6" t="s">
        <v>153</v>
      </c>
      <c r="B127" s="6" t="s">
        <v>224</v>
      </c>
      <c r="C127" s="24" t="s">
        <v>14</v>
      </c>
      <c r="D127" s="24" t="s">
        <v>225</v>
      </c>
      <c r="E127" s="36">
        <v>98</v>
      </c>
      <c r="F127" s="37">
        <v>95</v>
      </c>
      <c r="G127" s="38">
        <v>78</v>
      </c>
      <c r="H127" s="39">
        <f>E127+F127+G127</f>
        <v>271</v>
      </c>
    </row>
    <row r="128" spans="1:8" ht="15">
      <c r="A128" s="6" t="s">
        <v>226</v>
      </c>
      <c r="B128" s="6" t="s">
        <v>227</v>
      </c>
      <c r="C128" s="24" t="s">
        <v>14</v>
      </c>
      <c r="D128" s="24" t="s">
        <v>225</v>
      </c>
      <c r="E128" s="36">
        <v>98</v>
      </c>
      <c r="F128" s="37">
        <v>89</v>
      </c>
      <c r="G128" s="38">
        <v>68</v>
      </c>
      <c r="H128" s="39">
        <f>E128+F128+G128</f>
        <v>255</v>
      </c>
    </row>
    <row r="129" spans="1:8" ht="15">
      <c r="A129" s="6" t="s">
        <v>167</v>
      </c>
      <c r="B129" s="6" t="s">
        <v>228</v>
      </c>
      <c r="C129" s="24" t="s">
        <v>14</v>
      </c>
      <c r="D129" s="24" t="s">
        <v>225</v>
      </c>
      <c r="E129" s="36">
        <v>98</v>
      </c>
      <c r="F129" s="37">
        <v>91</v>
      </c>
      <c r="G129" s="38">
        <v>64</v>
      </c>
      <c r="H129" s="39">
        <f>E129+F129+G129</f>
        <v>253</v>
      </c>
    </row>
    <row r="130" spans="1:8" ht="15">
      <c r="A130" s="6" t="s">
        <v>166</v>
      </c>
      <c r="B130" s="6" t="s">
        <v>229</v>
      </c>
      <c r="C130" s="24" t="s">
        <v>14</v>
      </c>
      <c r="D130" s="24" t="s">
        <v>225</v>
      </c>
      <c r="E130" s="36">
        <v>97</v>
      </c>
      <c r="F130" s="37">
        <v>90</v>
      </c>
      <c r="G130" s="38">
        <v>67</v>
      </c>
      <c r="H130" s="39">
        <f>E130+F130+G130</f>
        <v>254</v>
      </c>
    </row>
    <row r="131" spans="1:8" ht="15">
      <c r="A131" s="6" t="s">
        <v>230</v>
      </c>
      <c r="B131" s="6" t="s">
        <v>231</v>
      </c>
      <c r="C131" s="24" t="s">
        <v>29</v>
      </c>
      <c r="D131" s="24" t="s">
        <v>225</v>
      </c>
      <c r="E131" s="36">
        <v>96</v>
      </c>
      <c r="F131" s="37">
        <v>84</v>
      </c>
      <c r="G131" s="38">
        <v>70</v>
      </c>
      <c r="H131" s="39">
        <f>E131+F131+G131</f>
        <v>250</v>
      </c>
    </row>
    <row r="132" spans="1:8" ht="15">
      <c r="A132" s="6" t="s">
        <v>63</v>
      </c>
      <c r="B132" s="6" t="s">
        <v>232</v>
      </c>
      <c r="C132" s="24" t="s">
        <v>14</v>
      </c>
      <c r="D132" s="24" t="s">
        <v>225</v>
      </c>
      <c r="E132" s="36">
        <v>95</v>
      </c>
      <c r="F132" s="37">
        <v>92</v>
      </c>
      <c r="G132" s="38">
        <v>79</v>
      </c>
      <c r="H132" s="39">
        <f>E132+F132+G132</f>
        <v>266</v>
      </c>
    </row>
    <row r="133" spans="1:8" ht="15">
      <c r="A133" s="6" t="s">
        <v>233</v>
      </c>
      <c r="B133" s="6" t="s">
        <v>234</v>
      </c>
      <c r="C133" s="24" t="s">
        <v>29</v>
      </c>
      <c r="D133" s="24" t="s">
        <v>225</v>
      </c>
      <c r="E133" s="36">
        <v>95</v>
      </c>
      <c r="F133" s="37">
        <v>92</v>
      </c>
      <c r="G133" s="38">
        <v>69</v>
      </c>
      <c r="H133" s="39">
        <f>E133+F133+G133</f>
        <v>256</v>
      </c>
    </row>
    <row r="134" spans="1:8" ht="15">
      <c r="A134" s="6" t="s">
        <v>235</v>
      </c>
      <c r="B134" s="6" t="s">
        <v>236</v>
      </c>
      <c r="C134" s="24" t="s">
        <v>29</v>
      </c>
      <c r="D134" s="24" t="s">
        <v>225</v>
      </c>
      <c r="E134" s="36">
        <v>95</v>
      </c>
      <c r="F134" s="37">
        <v>95</v>
      </c>
      <c r="G134" s="38">
        <v>63</v>
      </c>
      <c r="H134" s="39">
        <f>E134+F134+G134</f>
        <v>253</v>
      </c>
    </row>
    <row r="135" spans="1:8" ht="15">
      <c r="A135" s="6" t="s">
        <v>237</v>
      </c>
      <c r="B135" s="6" t="s">
        <v>238</v>
      </c>
      <c r="C135" s="24" t="s">
        <v>14</v>
      </c>
      <c r="D135" s="24" t="s">
        <v>225</v>
      </c>
      <c r="E135" s="36">
        <v>94</v>
      </c>
      <c r="F135" s="37">
        <v>80</v>
      </c>
      <c r="G135" s="38">
        <v>67</v>
      </c>
      <c r="H135" s="39">
        <f>E135+F135+G135</f>
        <v>241</v>
      </c>
    </row>
    <row r="136" spans="1:8" ht="15">
      <c r="A136" s="6" t="s">
        <v>239</v>
      </c>
      <c r="B136" s="6" t="s">
        <v>240</v>
      </c>
      <c r="C136" s="24" t="s">
        <v>14</v>
      </c>
      <c r="D136" s="24" t="s">
        <v>225</v>
      </c>
      <c r="E136" s="36">
        <v>92</v>
      </c>
      <c r="F136" s="37">
        <v>91</v>
      </c>
      <c r="G136" s="38">
        <v>74</v>
      </c>
      <c r="H136" s="39">
        <f>E136+F136+G136</f>
        <v>257</v>
      </c>
    </row>
    <row r="137" spans="1:8" ht="15">
      <c r="A137" s="6" t="s">
        <v>241</v>
      </c>
      <c r="B137" s="6" t="s">
        <v>242</v>
      </c>
      <c r="C137" s="24" t="s">
        <v>14</v>
      </c>
      <c r="D137" s="24" t="s">
        <v>225</v>
      </c>
      <c r="E137" s="36">
        <v>91</v>
      </c>
      <c r="F137" s="37">
        <v>95</v>
      </c>
      <c r="G137" s="38">
        <v>74</v>
      </c>
      <c r="H137" s="39">
        <f>E137+F137+G137</f>
        <v>260</v>
      </c>
    </row>
    <row r="138" spans="1:8" ht="15">
      <c r="A138" s="6" t="s">
        <v>243</v>
      </c>
      <c r="B138" s="6" t="s">
        <v>244</v>
      </c>
      <c r="C138" s="24" t="s">
        <v>14</v>
      </c>
      <c r="D138" s="24" t="s">
        <v>225</v>
      </c>
      <c r="E138" s="36">
        <v>91</v>
      </c>
      <c r="F138" s="37">
        <v>81</v>
      </c>
      <c r="G138" s="38">
        <v>69</v>
      </c>
      <c r="H138" s="39">
        <f>E138+F138+G138</f>
        <v>241</v>
      </c>
    </row>
    <row r="139" spans="1:8" ht="15">
      <c r="A139" s="6" t="s">
        <v>245</v>
      </c>
      <c r="B139" s="6" t="s">
        <v>246</v>
      </c>
      <c r="C139" s="24" t="s">
        <v>14</v>
      </c>
      <c r="D139" s="24" t="s">
        <v>225</v>
      </c>
      <c r="E139" s="36">
        <v>90</v>
      </c>
      <c r="F139" s="37">
        <v>97</v>
      </c>
      <c r="G139" s="38">
        <v>84</v>
      </c>
      <c r="H139" s="39">
        <f>E139+F139+G139</f>
        <v>271</v>
      </c>
    </row>
    <row r="140" spans="1:8" ht="15">
      <c r="A140" s="16" t="s">
        <v>247</v>
      </c>
      <c r="B140" s="16" t="s">
        <v>248</v>
      </c>
      <c r="C140" s="25" t="s">
        <v>29</v>
      </c>
      <c r="D140" s="25" t="s">
        <v>225</v>
      </c>
      <c r="E140" s="52">
        <v>87</v>
      </c>
      <c r="F140" s="53">
        <v>92</v>
      </c>
      <c r="G140" s="54">
        <v>61</v>
      </c>
      <c r="H140" s="66">
        <f>E140+F140+G140</f>
        <v>240</v>
      </c>
    </row>
    <row r="141" spans="1:8" ht="16.7">
      <c r="A141" s="222" t="s">
        <v>249</v>
      </c>
      <c r="B141" s="223"/>
      <c r="C141" s="223"/>
      <c r="D141" s="223"/>
      <c r="E141" s="223"/>
      <c r="F141" s="223"/>
      <c r="G141" s="223"/>
      <c r="H141" s="224"/>
    </row>
    <row r="142" spans="1:8" s="60" customFormat="1" ht="15">
      <c r="A142" s="56" t="s">
        <v>0</v>
      </c>
      <c r="B142" s="57" t="s">
        <v>1</v>
      </c>
      <c r="C142" s="58" t="s">
        <v>2</v>
      </c>
      <c r="D142" s="58" t="s">
        <v>3</v>
      </c>
      <c r="E142" s="59" t="s">
        <v>10</v>
      </c>
      <c r="F142" s="55" t="s">
        <v>5</v>
      </c>
      <c r="G142" s="84" t="s">
        <v>6</v>
      </c>
      <c r="H142" s="67" t="s">
        <v>7</v>
      </c>
    </row>
    <row r="143" spans="1:8" ht="15">
      <c r="A143" s="6" t="s">
        <v>250</v>
      </c>
      <c r="B143" s="6" t="s">
        <v>251</v>
      </c>
      <c r="C143" s="23" t="s">
        <v>14</v>
      </c>
      <c r="D143" s="24" t="s">
        <v>252</v>
      </c>
      <c r="E143" s="36">
        <v>99</v>
      </c>
      <c r="F143" s="37">
        <v>96</v>
      </c>
      <c r="G143" s="43">
        <v>89</v>
      </c>
      <c r="H143" s="44">
        <f>E143+F143+G143</f>
        <v>284</v>
      </c>
    </row>
    <row r="144" spans="1:8" ht="15">
      <c r="A144" s="6" t="s">
        <v>253</v>
      </c>
      <c r="B144" s="6" t="s">
        <v>254</v>
      </c>
      <c r="C144" s="23" t="s">
        <v>14</v>
      </c>
      <c r="D144" s="24" t="s">
        <v>252</v>
      </c>
      <c r="E144" s="36">
        <v>99</v>
      </c>
      <c r="F144" s="37">
        <v>95</v>
      </c>
      <c r="G144" s="43">
        <v>83</v>
      </c>
      <c r="H144" s="44">
        <f>E144+F144+G144</f>
        <v>277</v>
      </c>
    </row>
    <row r="145" spans="1:8" ht="15">
      <c r="A145" s="6" t="s">
        <v>255</v>
      </c>
      <c r="B145" s="6" t="s">
        <v>256</v>
      </c>
      <c r="C145" s="23" t="s">
        <v>14</v>
      </c>
      <c r="D145" s="24" t="s">
        <v>252</v>
      </c>
      <c r="E145" s="36">
        <v>98</v>
      </c>
      <c r="F145" s="37">
        <v>96</v>
      </c>
      <c r="G145" s="38">
        <v>80</v>
      </c>
      <c r="H145" s="39">
        <f>E145+F145+G145</f>
        <v>274</v>
      </c>
    </row>
    <row r="146" spans="1:8" ht="15">
      <c r="A146" s="6" t="s">
        <v>257</v>
      </c>
      <c r="B146" s="6" t="s">
        <v>258</v>
      </c>
      <c r="C146" s="23" t="s">
        <v>14</v>
      </c>
      <c r="D146" s="24" t="s">
        <v>252</v>
      </c>
      <c r="E146" s="36">
        <v>97</v>
      </c>
      <c r="F146" s="37">
        <v>95</v>
      </c>
      <c r="G146" s="38">
        <v>74</v>
      </c>
      <c r="H146" s="39">
        <f>E146+F146+G146</f>
        <v>266</v>
      </c>
    </row>
    <row r="147" spans="1:8" ht="15">
      <c r="A147" s="6" t="s">
        <v>259</v>
      </c>
      <c r="B147" s="6" t="s">
        <v>260</v>
      </c>
      <c r="C147" s="23" t="s">
        <v>29</v>
      </c>
      <c r="D147" s="24" t="s">
        <v>252</v>
      </c>
      <c r="E147" s="36">
        <v>97</v>
      </c>
      <c r="F147" s="37">
        <v>95</v>
      </c>
      <c r="G147" s="38">
        <v>71</v>
      </c>
      <c r="H147" s="39">
        <f>E147+F147+G147</f>
        <v>263</v>
      </c>
    </row>
    <row r="148" spans="1:8" ht="15">
      <c r="A148" s="6" t="s">
        <v>20</v>
      </c>
      <c r="B148" s="6" t="s">
        <v>261</v>
      </c>
      <c r="C148" s="23" t="s">
        <v>14</v>
      </c>
      <c r="D148" s="24" t="s">
        <v>252</v>
      </c>
      <c r="E148" s="36">
        <v>92</v>
      </c>
      <c r="F148" s="37">
        <v>91</v>
      </c>
      <c r="G148" s="38">
        <v>86</v>
      </c>
      <c r="H148" s="39">
        <f>E148+F148+G148</f>
        <v>269</v>
      </c>
    </row>
    <row r="149" spans="1:8" ht="15">
      <c r="A149" s="6" t="s">
        <v>262</v>
      </c>
      <c r="B149" s="6" t="s">
        <v>263</v>
      </c>
      <c r="C149" s="23" t="s">
        <v>14</v>
      </c>
      <c r="D149" s="24" t="s">
        <v>252</v>
      </c>
      <c r="E149" s="36">
        <v>91</v>
      </c>
      <c r="F149" s="37">
        <v>88</v>
      </c>
      <c r="G149" s="38">
        <v>76</v>
      </c>
      <c r="H149" s="39">
        <f>E149+F149+G149</f>
        <v>255</v>
      </c>
    </row>
    <row r="150" spans="1:8" ht="15">
      <c r="A150" s="6" t="s">
        <v>60</v>
      </c>
      <c r="B150" s="6" t="s">
        <v>264</v>
      </c>
      <c r="C150" s="23" t="s">
        <v>14</v>
      </c>
      <c r="D150" s="24" t="s">
        <v>252</v>
      </c>
      <c r="E150" s="36">
        <v>90</v>
      </c>
      <c r="F150" s="37">
        <v>93</v>
      </c>
      <c r="G150" s="38">
        <v>71</v>
      </c>
      <c r="H150" s="39">
        <f>E150+F150+G150</f>
        <v>254</v>
      </c>
    </row>
    <row r="151" spans="1:8" ht="15">
      <c r="A151" s="6" t="s">
        <v>265</v>
      </c>
      <c r="B151" s="6" t="s">
        <v>266</v>
      </c>
      <c r="C151" s="23" t="s">
        <v>29</v>
      </c>
      <c r="D151" s="24" t="s">
        <v>252</v>
      </c>
      <c r="E151" s="36">
        <v>87</v>
      </c>
      <c r="F151" s="37">
        <v>95</v>
      </c>
      <c r="G151" s="38">
        <v>75</v>
      </c>
      <c r="H151" s="39">
        <f>E151+F151+G151</f>
        <v>257</v>
      </c>
    </row>
    <row r="152" spans="1:8" ht="15">
      <c r="A152" s="16" t="s">
        <v>20</v>
      </c>
      <c r="B152" s="16" t="s">
        <v>267</v>
      </c>
      <c r="C152" s="62" t="s">
        <v>14</v>
      </c>
      <c r="D152" s="25" t="s">
        <v>252</v>
      </c>
      <c r="E152" s="52">
        <v>85</v>
      </c>
      <c r="F152" s="53">
        <v>94</v>
      </c>
      <c r="G152" s="54">
        <v>79</v>
      </c>
      <c r="H152" s="66">
        <f>E152+F152+G152</f>
        <v>258</v>
      </c>
    </row>
    <row r="153" spans="1:8" ht="16.7">
      <c r="A153" s="222" t="s">
        <v>268</v>
      </c>
      <c r="B153" s="223"/>
      <c r="C153" s="223"/>
      <c r="D153" s="223"/>
      <c r="E153" s="223"/>
      <c r="F153" s="223"/>
      <c r="G153" s="223"/>
      <c r="H153" s="224"/>
    </row>
    <row r="154" spans="1:8" s="60" customFormat="1" ht="15">
      <c r="A154" s="56" t="s">
        <v>0</v>
      </c>
      <c r="B154" s="57" t="s">
        <v>1</v>
      </c>
      <c r="C154" s="58" t="s">
        <v>2</v>
      </c>
      <c r="D154" s="58" t="s">
        <v>3</v>
      </c>
      <c r="E154" s="59" t="s">
        <v>4</v>
      </c>
      <c r="F154" s="55" t="s">
        <v>5</v>
      </c>
      <c r="G154" s="84" t="s">
        <v>6</v>
      </c>
      <c r="H154" s="67" t="s">
        <v>7</v>
      </c>
    </row>
    <row r="155" spans="1:8" ht="15">
      <c r="A155" s="6" t="s">
        <v>54</v>
      </c>
      <c r="B155" s="6" t="s">
        <v>269</v>
      </c>
      <c r="C155" s="24" t="s">
        <v>14</v>
      </c>
      <c r="D155" s="24" t="s">
        <v>270</v>
      </c>
      <c r="E155" s="36">
        <v>96</v>
      </c>
      <c r="F155" s="37">
        <v>88</v>
      </c>
      <c r="G155" s="38">
        <v>69</v>
      </c>
      <c r="H155" s="39">
        <f>E155+F155+G155</f>
        <v>253</v>
      </c>
    </row>
    <row r="156" spans="1:8" ht="15">
      <c r="A156" s="6" t="s">
        <v>24</v>
      </c>
      <c r="B156" s="6" t="s">
        <v>271</v>
      </c>
      <c r="C156" s="24" t="s">
        <v>14</v>
      </c>
      <c r="D156" s="24" t="s">
        <v>270</v>
      </c>
      <c r="E156" s="36">
        <v>95</v>
      </c>
      <c r="F156" s="37">
        <v>86</v>
      </c>
      <c r="G156" s="38">
        <v>60</v>
      </c>
      <c r="H156" s="39">
        <f>E156+F156+G156</f>
        <v>241</v>
      </c>
    </row>
    <row r="157" spans="1:8" ht="15">
      <c r="A157" s="6" t="s">
        <v>167</v>
      </c>
      <c r="B157" s="6" t="s">
        <v>272</v>
      </c>
      <c r="C157" s="24" t="s">
        <v>14</v>
      </c>
      <c r="D157" s="24" t="s">
        <v>270</v>
      </c>
      <c r="E157" s="36">
        <v>94</v>
      </c>
      <c r="F157" s="37">
        <v>87</v>
      </c>
      <c r="G157" s="38">
        <v>69</v>
      </c>
      <c r="H157" s="39">
        <f>E157+F157+G157</f>
        <v>250</v>
      </c>
    </row>
    <row r="158" spans="1:8" ht="15">
      <c r="A158" s="6" t="s">
        <v>273</v>
      </c>
      <c r="B158" s="6" t="s">
        <v>120</v>
      </c>
      <c r="C158" s="24" t="s">
        <v>14</v>
      </c>
      <c r="D158" s="24" t="s">
        <v>270</v>
      </c>
      <c r="E158" s="36">
        <v>93</v>
      </c>
      <c r="F158" s="37">
        <v>98</v>
      </c>
      <c r="G158" s="38">
        <v>85</v>
      </c>
      <c r="H158" s="39">
        <f>E158+F158+G158</f>
        <v>276</v>
      </c>
    </row>
    <row r="159" spans="1:8" ht="15">
      <c r="A159" s="6" t="s">
        <v>274</v>
      </c>
      <c r="B159" s="6" t="s">
        <v>275</v>
      </c>
      <c r="C159" s="24" t="s">
        <v>14</v>
      </c>
      <c r="D159" s="24" t="s">
        <v>270</v>
      </c>
      <c r="E159" s="36">
        <v>93</v>
      </c>
      <c r="F159" s="37">
        <v>97</v>
      </c>
      <c r="G159" s="38">
        <v>70</v>
      </c>
      <c r="H159" s="39">
        <f>E159+F159+G159</f>
        <v>260</v>
      </c>
    </row>
    <row r="160" spans="1:8" ht="15">
      <c r="A160" s="6" t="s">
        <v>276</v>
      </c>
      <c r="B160" s="6" t="s">
        <v>277</v>
      </c>
      <c r="C160" s="24" t="s">
        <v>14</v>
      </c>
      <c r="D160" s="24" t="s">
        <v>270</v>
      </c>
      <c r="E160" s="36">
        <v>92</v>
      </c>
      <c r="F160" s="37">
        <v>94</v>
      </c>
      <c r="G160" s="38">
        <v>82</v>
      </c>
      <c r="H160" s="39">
        <f>E160+F160+G160</f>
        <v>268</v>
      </c>
    </row>
    <row r="161" spans="1:8" ht="15">
      <c r="A161" s="6" t="s">
        <v>278</v>
      </c>
      <c r="B161" s="6" t="s">
        <v>279</v>
      </c>
      <c r="C161" s="24" t="s">
        <v>14</v>
      </c>
      <c r="D161" s="24" t="s">
        <v>270</v>
      </c>
      <c r="E161" s="36">
        <v>92</v>
      </c>
      <c r="F161" s="37">
        <v>86</v>
      </c>
      <c r="G161" s="38">
        <v>60</v>
      </c>
      <c r="H161" s="39">
        <f>E161+F161+G161</f>
        <v>238</v>
      </c>
    </row>
    <row r="162" spans="1:8" ht="15">
      <c r="A162" s="6" t="s">
        <v>280</v>
      </c>
      <c r="B162" s="6" t="s">
        <v>228</v>
      </c>
      <c r="C162" s="24" t="s">
        <v>14</v>
      </c>
      <c r="D162" s="24" t="s">
        <v>270</v>
      </c>
      <c r="E162" s="36">
        <v>90</v>
      </c>
      <c r="F162" s="37">
        <v>90</v>
      </c>
      <c r="G162" s="38">
        <v>64</v>
      </c>
      <c r="H162" s="39">
        <f>E162+F162+G162</f>
        <v>244</v>
      </c>
    </row>
    <row r="163" spans="1:8" ht="15">
      <c r="A163" s="6" t="s">
        <v>281</v>
      </c>
      <c r="B163" s="6" t="s">
        <v>282</v>
      </c>
      <c r="C163" s="24" t="s">
        <v>14</v>
      </c>
      <c r="D163" s="24" t="s">
        <v>270</v>
      </c>
      <c r="E163" s="36">
        <v>88</v>
      </c>
      <c r="F163" s="37">
        <v>95</v>
      </c>
      <c r="G163" s="38">
        <v>84</v>
      </c>
      <c r="H163" s="39">
        <f>E163+F163+G163</f>
        <v>267</v>
      </c>
    </row>
    <row r="164" spans="1:8" ht="15">
      <c r="A164" s="16" t="s">
        <v>283</v>
      </c>
      <c r="B164" s="16" t="s">
        <v>284</v>
      </c>
      <c r="C164" s="25" t="s">
        <v>29</v>
      </c>
      <c r="D164" s="25" t="s">
        <v>270</v>
      </c>
      <c r="E164" s="52">
        <v>75</v>
      </c>
      <c r="F164" s="53">
        <v>68</v>
      </c>
      <c r="G164" s="54">
        <v>65</v>
      </c>
      <c r="H164" s="66">
        <f>E164+F164+G164</f>
        <v>208</v>
      </c>
    </row>
    <row r="165" spans="1:8" ht="16.7">
      <c r="A165" s="222" t="s">
        <v>285</v>
      </c>
      <c r="B165" s="223"/>
      <c r="C165" s="223"/>
      <c r="D165" s="223"/>
      <c r="E165" s="223"/>
      <c r="F165" s="223"/>
      <c r="G165" s="223"/>
      <c r="H165" s="224"/>
    </row>
    <row r="166" spans="1:8" s="60" customFormat="1" ht="15">
      <c r="A166" s="56" t="s">
        <v>0</v>
      </c>
      <c r="B166" s="57" t="s">
        <v>1</v>
      </c>
      <c r="C166" s="58" t="s">
        <v>2</v>
      </c>
      <c r="D166" s="58" t="s">
        <v>3</v>
      </c>
      <c r="E166" s="59" t="s">
        <v>4</v>
      </c>
      <c r="F166" s="55" t="s">
        <v>5</v>
      </c>
      <c r="G166" s="84" t="s">
        <v>6</v>
      </c>
      <c r="H166" s="67" t="s">
        <v>7</v>
      </c>
    </row>
    <row r="167" spans="1:8" ht="15">
      <c r="A167" s="21" t="s">
        <v>286</v>
      </c>
      <c r="B167" s="21" t="s">
        <v>287</v>
      </c>
      <c r="C167" s="27" t="s">
        <v>14</v>
      </c>
      <c r="D167" s="27" t="s">
        <v>288</v>
      </c>
      <c r="E167" s="45">
        <v>96</v>
      </c>
      <c r="F167" s="46">
        <v>83</v>
      </c>
      <c r="G167" s="47">
        <v>65</v>
      </c>
      <c r="H167" s="85">
        <f>E167+F167+G167</f>
        <v>244</v>
      </c>
    </row>
    <row r="168" spans="1:8" ht="15">
      <c r="A168" s="21" t="s">
        <v>289</v>
      </c>
      <c r="B168" s="21" t="s">
        <v>290</v>
      </c>
      <c r="C168" s="27" t="s">
        <v>14</v>
      </c>
      <c r="D168" s="27" t="s">
        <v>288</v>
      </c>
      <c r="E168" s="45">
        <v>94</v>
      </c>
      <c r="F168" s="46">
        <v>93</v>
      </c>
      <c r="G168" s="48">
        <v>83</v>
      </c>
      <c r="H168" s="39">
        <f>E168+F168+G168</f>
        <v>270</v>
      </c>
    </row>
    <row r="169" spans="1:8" ht="15">
      <c r="A169" s="21" t="s">
        <v>291</v>
      </c>
      <c r="B169" s="21" t="s">
        <v>292</v>
      </c>
      <c r="C169" s="27" t="s">
        <v>29</v>
      </c>
      <c r="D169" s="27" t="s">
        <v>288</v>
      </c>
      <c r="E169" s="45">
        <v>94</v>
      </c>
      <c r="F169" s="46">
        <v>60</v>
      </c>
      <c r="G169" s="48">
        <v>48</v>
      </c>
      <c r="H169" s="39">
        <f>E169+F169+G169</f>
        <v>202</v>
      </c>
    </row>
    <row r="170" spans="1:8" ht="15">
      <c r="A170" s="21" t="s">
        <v>293</v>
      </c>
      <c r="B170" s="21" t="s">
        <v>294</v>
      </c>
      <c r="C170" s="27" t="s">
        <v>29</v>
      </c>
      <c r="D170" s="27" t="s">
        <v>288</v>
      </c>
      <c r="E170" s="45">
        <v>80</v>
      </c>
      <c r="F170" s="46">
        <v>55</v>
      </c>
      <c r="G170" s="48">
        <v>56</v>
      </c>
      <c r="H170" s="39">
        <f>E170+F170+G170</f>
        <v>191</v>
      </c>
    </row>
    <row r="171" spans="1:8" ht="15">
      <c r="A171" s="21" t="s">
        <v>295</v>
      </c>
      <c r="B171" s="21" t="s">
        <v>296</v>
      </c>
      <c r="C171" s="27" t="s">
        <v>29</v>
      </c>
      <c r="D171" s="27" t="s">
        <v>288</v>
      </c>
      <c r="E171" s="45">
        <v>71</v>
      </c>
      <c r="F171" s="46">
        <v>77</v>
      </c>
      <c r="G171" s="48">
        <v>52</v>
      </c>
      <c r="H171" s="39">
        <f>E171+F171+G171</f>
        <v>200</v>
      </c>
    </row>
    <row r="172" spans="1:8" ht="16.7">
      <c r="A172" s="225" t="s">
        <v>297</v>
      </c>
      <c r="B172" s="226"/>
      <c r="C172" s="226"/>
      <c r="D172" s="226"/>
      <c r="E172" s="226"/>
      <c r="F172" s="226"/>
      <c r="G172" s="226"/>
      <c r="H172" s="227"/>
    </row>
    <row r="173" spans="1:8" s="60" customFormat="1" ht="15">
      <c r="A173" s="78" t="s">
        <v>0</v>
      </c>
      <c r="B173" s="68" t="s">
        <v>1</v>
      </c>
      <c r="C173" s="69" t="s">
        <v>2</v>
      </c>
      <c r="D173" s="69" t="s">
        <v>3</v>
      </c>
      <c r="E173" s="70" t="s">
        <v>4</v>
      </c>
      <c r="F173" s="71" t="s">
        <v>5</v>
      </c>
      <c r="G173" s="72" t="s">
        <v>6</v>
      </c>
      <c r="H173" s="81" t="s">
        <v>7</v>
      </c>
    </row>
    <row r="174" spans="1:8" ht="15">
      <c r="A174" s="79" t="s">
        <v>155</v>
      </c>
      <c r="B174" s="21" t="s">
        <v>298</v>
      </c>
      <c r="C174" s="27" t="s">
        <v>14</v>
      </c>
      <c r="D174" s="27" t="s">
        <v>299</v>
      </c>
      <c r="E174" s="45">
        <v>95</v>
      </c>
      <c r="F174" s="46">
        <v>82</v>
      </c>
      <c r="G174" s="48">
        <v>74</v>
      </c>
      <c r="H174" s="82">
        <f>E174+F174+G174</f>
        <v>251</v>
      </c>
    </row>
    <row r="175" spans="1:8" ht="15">
      <c r="A175" s="79" t="s">
        <v>167</v>
      </c>
      <c r="B175" s="21" t="s">
        <v>300</v>
      </c>
      <c r="C175" s="27" t="s">
        <v>14</v>
      </c>
      <c r="D175" s="27" t="s">
        <v>299</v>
      </c>
      <c r="E175" s="45">
        <v>91</v>
      </c>
      <c r="F175" s="46">
        <v>93</v>
      </c>
      <c r="G175" s="48">
        <v>81</v>
      </c>
      <c r="H175" s="82">
        <f>E175+F175+G175</f>
        <v>265</v>
      </c>
    </row>
    <row r="176" spans="1:8" ht="15">
      <c r="A176" s="79" t="s">
        <v>84</v>
      </c>
      <c r="B176" s="21" t="s">
        <v>301</v>
      </c>
      <c r="C176" s="27" t="s">
        <v>29</v>
      </c>
      <c r="D176" s="27" t="s">
        <v>299</v>
      </c>
      <c r="E176" s="45">
        <v>88</v>
      </c>
      <c r="F176" s="46">
        <v>86</v>
      </c>
      <c r="G176" s="48">
        <v>54</v>
      </c>
      <c r="H176" s="82">
        <f>E176+F176+G176</f>
        <v>228</v>
      </c>
    </row>
    <row r="177" spans="1:8" ht="15">
      <c r="A177" s="79" t="s">
        <v>138</v>
      </c>
      <c r="B177" s="21" t="s">
        <v>302</v>
      </c>
      <c r="C177" s="27" t="s">
        <v>14</v>
      </c>
      <c r="D177" s="27" t="s">
        <v>299</v>
      </c>
      <c r="E177" s="45">
        <v>85</v>
      </c>
      <c r="F177" s="46">
        <v>88</v>
      </c>
      <c r="G177" s="48">
        <v>60</v>
      </c>
      <c r="H177" s="82">
        <f>E177+F177+G177</f>
        <v>233</v>
      </c>
    </row>
    <row r="178" spans="1:8" ht="15">
      <c r="A178" s="80" t="s">
        <v>303</v>
      </c>
      <c r="B178" s="73" t="s">
        <v>304</v>
      </c>
      <c r="C178" s="74" t="s">
        <v>29</v>
      </c>
      <c r="D178" s="74" t="s">
        <v>299</v>
      </c>
      <c r="E178" s="75">
        <v>76</v>
      </c>
      <c r="F178" s="76">
        <v>92</v>
      </c>
      <c r="G178" s="77">
        <v>70</v>
      </c>
      <c r="H178" s="83">
        <f>E178+F178+G178</f>
        <v>238</v>
      </c>
    </row>
    <row r="179" spans="1:8" ht="16.7">
      <c r="A179" s="228" t="s">
        <v>305</v>
      </c>
      <c r="B179" s="229"/>
      <c r="C179" s="229"/>
      <c r="D179" s="229"/>
      <c r="E179" s="229"/>
      <c r="F179" s="229"/>
      <c r="G179" s="229"/>
      <c r="H179" s="227"/>
    </row>
    <row r="180" spans="1:9" ht="15">
      <c r="A180" s="56" t="s">
        <v>0</v>
      </c>
      <c r="B180" s="57" t="s">
        <v>1</v>
      </c>
      <c r="C180" s="58" t="s">
        <v>2</v>
      </c>
      <c r="D180" s="58" t="s">
        <v>3</v>
      </c>
      <c r="E180" s="59" t="s">
        <v>4</v>
      </c>
      <c r="F180" s="55" t="s">
        <v>5</v>
      </c>
      <c r="G180" s="84" t="s">
        <v>6</v>
      </c>
      <c r="H180" s="67" t="s">
        <v>7</v>
      </c>
      <c r="I180" s="60"/>
    </row>
    <row r="181" spans="1:8" ht="15">
      <c r="A181" s="8" t="s">
        <v>306</v>
      </c>
      <c r="B181" s="8" t="s">
        <v>307</v>
      </c>
      <c r="C181" s="23" t="s">
        <v>14</v>
      </c>
      <c r="D181" s="23" t="s">
        <v>308</v>
      </c>
      <c r="E181" s="40">
        <v>98</v>
      </c>
      <c r="F181" s="41">
        <v>94</v>
      </c>
      <c r="G181" s="42">
        <v>84</v>
      </c>
      <c r="H181" s="39">
        <f>SUM(E181,F181,G181)</f>
        <v>276</v>
      </c>
    </row>
    <row r="182" spans="1:8" ht="15">
      <c r="A182" s="6" t="s">
        <v>309</v>
      </c>
      <c r="B182" s="6" t="s">
        <v>310</v>
      </c>
      <c r="C182" s="24" t="s">
        <v>14</v>
      </c>
      <c r="D182" s="23" t="s">
        <v>308</v>
      </c>
      <c r="E182" s="36">
        <v>94</v>
      </c>
      <c r="F182" s="37">
        <v>96</v>
      </c>
      <c r="G182" s="38">
        <v>81</v>
      </c>
      <c r="H182" s="39">
        <f>SUM(E182,F182,G182)</f>
        <v>271</v>
      </c>
    </row>
    <row r="183" spans="1:8" ht="15">
      <c r="A183" s="6" t="s">
        <v>153</v>
      </c>
      <c r="B183" s="6" t="s">
        <v>311</v>
      </c>
      <c r="C183" s="24" t="s">
        <v>14</v>
      </c>
      <c r="D183" s="23" t="s">
        <v>308</v>
      </c>
      <c r="E183" s="36">
        <v>98</v>
      </c>
      <c r="F183" s="37">
        <v>90</v>
      </c>
      <c r="G183" s="38">
        <v>79</v>
      </c>
      <c r="H183" s="39">
        <f>SUM(E183,F183,G183)</f>
        <v>267</v>
      </c>
    </row>
    <row r="184" spans="1:8" ht="15">
      <c r="A184" s="6" t="s">
        <v>312</v>
      </c>
      <c r="B184" s="6" t="s">
        <v>313</v>
      </c>
      <c r="C184" s="24" t="s">
        <v>14</v>
      </c>
      <c r="D184" s="23" t="s">
        <v>308</v>
      </c>
      <c r="E184" s="36">
        <v>88</v>
      </c>
      <c r="F184" s="37">
        <v>97</v>
      </c>
      <c r="G184" s="38">
        <v>80</v>
      </c>
      <c r="H184" s="39">
        <f>E184+F184+G184</f>
        <v>265</v>
      </c>
    </row>
    <row r="185" spans="1:8" ht="15">
      <c r="A185" s="6" t="s">
        <v>314</v>
      </c>
      <c r="B185" s="6" t="s">
        <v>315</v>
      </c>
      <c r="C185" s="24" t="s">
        <v>14</v>
      </c>
      <c r="D185" s="23" t="s">
        <v>308</v>
      </c>
      <c r="E185" s="36">
        <v>97</v>
      </c>
      <c r="F185" s="37">
        <v>90</v>
      </c>
      <c r="G185" s="38">
        <v>78</v>
      </c>
      <c r="H185" s="39">
        <f>SUM(E185,F185,G185)</f>
        <v>265</v>
      </c>
    </row>
    <row r="186" spans="1:8" ht="15">
      <c r="A186" s="6" t="s">
        <v>241</v>
      </c>
      <c r="B186" s="6" t="s">
        <v>316</v>
      </c>
      <c r="C186" s="24" t="s">
        <v>14</v>
      </c>
      <c r="D186" s="23" t="s">
        <v>308</v>
      </c>
      <c r="E186" s="36">
        <v>97</v>
      </c>
      <c r="F186" s="37">
        <v>99</v>
      </c>
      <c r="G186" s="38">
        <v>67</v>
      </c>
      <c r="H186" s="39">
        <f>SUM(E186,F186,G186)</f>
        <v>263</v>
      </c>
    </row>
    <row r="187" spans="1:8" ht="15">
      <c r="A187" s="6" t="s">
        <v>138</v>
      </c>
      <c r="B187" s="6" t="s">
        <v>317</v>
      </c>
      <c r="C187" s="24" t="s">
        <v>14</v>
      </c>
      <c r="D187" s="23" t="s">
        <v>308</v>
      </c>
      <c r="E187" s="36">
        <v>95</v>
      </c>
      <c r="F187" s="37">
        <v>92</v>
      </c>
      <c r="G187" s="38">
        <v>75</v>
      </c>
      <c r="H187" s="39">
        <f>SUM(E187,F187,G187)</f>
        <v>262</v>
      </c>
    </row>
    <row r="188" spans="1:8" ht="15">
      <c r="A188" s="6" t="s">
        <v>167</v>
      </c>
      <c r="B188" s="6" t="s">
        <v>318</v>
      </c>
      <c r="C188" s="24" t="s">
        <v>14</v>
      </c>
      <c r="D188" s="24" t="s">
        <v>308</v>
      </c>
      <c r="E188" s="36">
        <v>97</v>
      </c>
      <c r="F188" s="37">
        <v>90</v>
      </c>
      <c r="G188" s="38">
        <v>71</v>
      </c>
      <c r="H188" s="39">
        <f>SUM(E188,F188,G188)</f>
        <v>258</v>
      </c>
    </row>
    <row r="189" spans="1:8" ht="15">
      <c r="A189" s="8" t="s">
        <v>319</v>
      </c>
      <c r="B189" s="8" t="s">
        <v>320</v>
      </c>
      <c r="C189" s="24" t="s">
        <v>14</v>
      </c>
      <c r="D189" s="23" t="s">
        <v>308</v>
      </c>
      <c r="E189" s="36">
        <v>86</v>
      </c>
      <c r="F189" s="37">
        <v>93</v>
      </c>
      <c r="G189" s="38">
        <v>78</v>
      </c>
      <c r="H189" s="39">
        <f>SUM(E189,F189,G189)</f>
        <v>257</v>
      </c>
    </row>
    <row r="190" spans="1:8" ht="15">
      <c r="A190" s="6" t="s">
        <v>321</v>
      </c>
      <c r="B190" s="6" t="s">
        <v>322</v>
      </c>
      <c r="C190" s="24" t="s">
        <v>14</v>
      </c>
      <c r="D190" s="23" t="s">
        <v>308</v>
      </c>
      <c r="E190" s="36">
        <v>99</v>
      </c>
      <c r="F190" s="37">
        <v>93</v>
      </c>
      <c r="G190" s="38">
        <v>64</v>
      </c>
      <c r="H190" s="39">
        <f>E190+F190+G190</f>
        <v>256</v>
      </c>
    </row>
    <row r="191" spans="1:8" ht="15">
      <c r="A191" s="6" t="s">
        <v>323</v>
      </c>
      <c r="B191" s="6" t="s">
        <v>324</v>
      </c>
      <c r="C191" s="24" t="s">
        <v>14</v>
      </c>
      <c r="D191" s="23" t="s">
        <v>308</v>
      </c>
      <c r="E191" s="36">
        <v>97</v>
      </c>
      <c r="F191" s="37">
        <v>83</v>
      </c>
      <c r="G191" s="38">
        <v>70</v>
      </c>
      <c r="H191" s="39">
        <f>SUM(E191,F191,G191)</f>
        <v>250</v>
      </c>
    </row>
    <row r="192" spans="1:8" ht="15">
      <c r="A192" s="6" t="s">
        <v>325</v>
      </c>
      <c r="B192" s="6" t="s">
        <v>326</v>
      </c>
      <c r="C192" s="24" t="s">
        <v>14</v>
      </c>
      <c r="D192" s="23" t="s">
        <v>308</v>
      </c>
      <c r="E192" s="36">
        <v>76</v>
      </c>
      <c r="F192" s="37">
        <v>96</v>
      </c>
      <c r="G192" s="38">
        <v>76</v>
      </c>
      <c r="H192" s="39">
        <f>SUM(E192,F192,G192)</f>
        <v>248</v>
      </c>
    </row>
    <row r="193" spans="1:8" ht="15">
      <c r="A193" s="6" t="s">
        <v>327</v>
      </c>
      <c r="B193" s="6" t="s">
        <v>328</v>
      </c>
      <c r="C193" s="24" t="s">
        <v>14</v>
      </c>
      <c r="D193" s="23" t="s">
        <v>308</v>
      </c>
      <c r="E193" s="36">
        <v>88</v>
      </c>
      <c r="F193" s="37">
        <v>84</v>
      </c>
      <c r="G193" s="38">
        <v>75</v>
      </c>
      <c r="H193" s="39">
        <f>SUM(E193,F193,G193)</f>
        <v>247</v>
      </c>
    </row>
    <row r="194" spans="1:8" ht="15">
      <c r="A194" s="6" t="s">
        <v>329</v>
      </c>
      <c r="B194" s="6" t="s">
        <v>330</v>
      </c>
      <c r="C194" s="24" t="s">
        <v>29</v>
      </c>
      <c r="D194" s="23" t="s">
        <v>308</v>
      </c>
      <c r="E194" s="36">
        <v>85</v>
      </c>
      <c r="F194" s="37">
        <v>93</v>
      </c>
      <c r="G194" s="38">
        <v>69</v>
      </c>
      <c r="H194" s="39">
        <f>SUM(E194,F194,G194)</f>
        <v>247</v>
      </c>
    </row>
    <row r="195" spans="1:8" ht="15">
      <c r="A195" s="6" t="s">
        <v>331</v>
      </c>
      <c r="B195" s="6" t="s">
        <v>332</v>
      </c>
      <c r="C195" s="24" t="s">
        <v>14</v>
      </c>
      <c r="D195" s="23" t="s">
        <v>308</v>
      </c>
      <c r="E195" s="36">
        <v>98</v>
      </c>
      <c r="F195" s="37">
        <v>85</v>
      </c>
      <c r="G195" s="38">
        <v>62</v>
      </c>
      <c r="H195" s="39">
        <f>SUM(E195,F195,G195)</f>
        <v>245</v>
      </c>
    </row>
    <row r="196" spans="1:8" ht="15">
      <c r="A196" s="6" t="s">
        <v>333</v>
      </c>
      <c r="B196" s="6" t="s">
        <v>332</v>
      </c>
      <c r="C196" s="24" t="s">
        <v>29</v>
      </c>
      <c r="D196" s="23" t="s">
        <v>308</v>
      </c>
      <c r="E196" s="36">
        <v>93</v>
      </c>
      <c r="F196" s="37">
        <v>88</v>
      </c>
      <c r="G196" s="38">
        <v>63</v>
      </c>
      <c r="H196" s="39">
        <f>SUM(E196,F196,G196)</f>
        <v>244</v>
      </c>
    </row>
    <row r="197" spans="1:8" ht="15">
      <c r="A197" s="8" t="s">
        <v>201</v>
      </c>
      <c r="B197" s="8" t="s">
        <v>334</v>
      </c>
      <c r="C197" s="24" t="s">
        <v>14</v>
      </c>
      <c r="D197" s="23" t="s">
        <v>308</v>
      </c>
      <c r="E197" s="36">
        <v>99</v>
      </c>
      <c r="F197" s="37">
        <v>85</v>
      </c>
      <c r="G197" s="38">
        <v>60</v>
      </c>
      <c r="H197" s="39">
        <f>E197+F197+G197</f>
        <v>244</v>
      </c>
    </row>
    <row r="198" spans="1:8" ht="15">
      <c r="A198" s="6" t="s">
        <v>245</v>
      </c>
      <c r="B198" s="6" t="s">
        <v>335</v>
      </c>
      <c r="C198" s="24" t="s">
        <v>14</v>
      </c>
      <c r="D198" s="23" t="s">
        <v>308</v>
      </c>
      <c r="E198" s="36">
        <v>97</v>
      </c>
      <c r="F198" s="37">
        <v>82</v>
      </c>
      <c r="G198" s="38">
        <v>61</v>
      </c>
      <c r="H198" s="39">
        <f>SUM(E198,F198,G198)</f>
        <v>240</v>
      </c>
    </row>
    <row r="199" spans="1:8" ht="15">
      <c r="A199" s="6" t="s">
        <v>217</v>
      </c>
      <c r="B199" s="6" t="s">
        <v>336</v>
      </c>
      <c r="C199" s="24" t="s">
        <v>14</v>
      </c>
      <c r="D199" s="23" t="s">
        <v>308</v>
      </c>
      <c r="E199" s="36">
        <v>98</v>
      </c>
      <c r="F199" s="37">
        <v>71</v>
      </c>
      <c r="G199" s="38">
        <v>64</v>
      </c>
      <c r="H199" s="39">
        <f>SUM(E199,F199,G199)</f>
        <v>233</v>
      </c>
    </row>
    <row r="200" spans="1:8" ht="15">
      <c r="A200" s="6" t="s">
        <v>62</v>
      </c>
      <c r="B200" s="6" t="s">
        <v>214</v>
      </c>
      <c r="C200" s="24" t="s">
        <v>29</v>
      </c>
      <c r="D200" s="23" t="s">
        <v>308</v>
      </c>
      <c r="E200" s="36">
        <v>92</v>
      </c>
      <c r="F200" s="37">
        <v>82</v>
      </c>
      <c r="G200" s="38">
        <v>57</v>
      </c>
      <c r="H200" s="39">
        <f>SUM(E200,F200,G200)</f>
        <v>231</v>
      </c>
    </row>
    <row r="201" spans="1:8" ht="15">
      <c r="A201" s="6" t="s">
        <v>34</v>
      </c>
      <c r="B201" s="6" t="s">
        <v>337</v>
      </c>
      <c r="C201" s="24" t="s">
        <v>14</v>
      </c>
      <c r="D201" s="23" t="s">
        <v>308</v>
      </c>
      <c r="E201" s="36">
        <v>92</v>
      </c>
      <c r="F201" s="37">
        <v>81</v>
      </c>
      <c r="G201" s="38">
        <v>55</v>
      </c>
      <c r="H201" s="39">
        <f>SUM(E201,F201,G201)</f>
        <v>228</v>
      </c>
    </row>
    <row r="202" spans="1:8" ht="15">
      <c r="A202" s="6" t="s">
        <v>338</v>
      </c>
      <c r="B202" s="6" t="s">
        <v>339</v>
      </c>
      <c r="C202" s="24" t="s">
        <v>29</v>
      </c>
      <c r="D202" s="24" t="s">
        <v>308</v>
      </c>
      <c r="E202" s="36">
        <v>84</v>
      </c>
      <c r="F202" s="37">
        <v>75</v>
      </c>
      <c r="G202" s="38">
        <v>61</v>
      </c>
      <c r="H202" s="39">
        <f>SUM(E202,F202,G202)</f>
        <v>220</v>
      </c>
    </row>
    <row r="203" spans="1:8" ht="15">
      <c r="A203" s="6" t="s">
        <v>340</v>
      </c>
      <c r="B203" s="6" t="s">
        <v>332</v>
      </c>
      <c r="C203" s="24" t="s">
        <v>14</v>
      </c>
      <c r="D203" s="23" t="s">
        <v>308</v>
      </c>
      <c r="E203" s="36">
        <v>92</v>
      </c>
      <c r="F203" s="37">
        <v>80</v>
      </c>
      <c r="G203" s="38">
        <v>47</v>
      </c>
      <c r="H203" s="39">
        <f>SUM(E203,F203,G203)</f>
        <v>219</v>
      </c>
    </row>
    <row r="204" spans="1:8" ht="15">
      <c r="A204" s="6" t="s">
        <v>341</v>
      </c>
      <c r="B204" s="6" t="s">
        <v>342</v>
      </c>
      <c r="C204" s="24" t="s">
        <v>29</v>
      </c>
      <c r="D204" s="23" t="s">
        <v>308</v>
      </c>
      <c r="E204" s="36">
        <v>92</v>
      </c>
      <c r="F204" s="37">
        <v>78</v>
      </c>
      <c r="G204" s="38">
        <v>42</v>
      </c>
      <c r="H204" s="39">
        <f>SUM(E204,F204,G204)</f>
        <v>212</v>
      </c>
    </row>
    <row r="205" spans="1:8" ht="15">
      <c r="A205" s="8" t="s">
        <v>343</v>
      </c>
      <c r="B205" s="8" t="s">
        <v>344</v>
      </c>
      <c r="C205" s="24" t="s">
        <v>345</v>
      </c>
      <c r="D205" s="23" t="s">
        <v>305</v>
      </c>
      <c r="E205" s="36">
        <v>86</v>
      </c>
      <c r="F205" s="37">
        <v>64</v>
      </c>
      <c r="G205" s="38">
        <v>60</v>
      </c>
      <c r="H205" s="39">
        <f>SUM(E205,F205,G205)</f>
        <v>210</v>
      </c>
    </row>
    <row r="206" spans="1:8" ht="15">
      <c r="A206" s="6" t="s">
        <v>130</v>
      </c>
      <c r="B206" s="6" t="s">
        <v>346</v>
      </c>
      <c r="C206" s="24" t="s">
        <v>14</v>
      </c>
      <c r="D206" s="23" t="s">
        <v>308</v>
      </c>
      <c r="E206" s="36">
        <v>95</v>
      </c>
      <c r="F206" s="37">
        <v>48</v>
      </c>
      <c r="G206" s="38">
        <v>66</v>
      </c>
      <c r="H206" s="39">
        <f>SUM(E206,F206,G206)</f>
        <v>209</v>
      </c>
    </row>
    <row r="207" spans="1:8" ht="15">
      <c r="A207" s="6" t="s">
        <v>56</v>
      </c>
      <c r="B207" s="6" t="s">
        <v>347</v>
      </c>
      <c r="C207" s="24" t="s">
        <v>14</v>
      </c>
      <c r="D207" s="23" t="s">
        <v>308</v>
      </c>
      <c r="E207" s="36">
        <v>93</v>
      </c>
      <c r="F207" s="37">
        <v>89</v>
      </c>
      <c r="H207" s="39">
        <f>SUM(E207,F207,G207)</f>
        <v>182</v>
      </c>
    </row>
    <row r="208" spans="1:8" ht="15">
      <c r="A208" s="6" t="s">
        <v>274</v>
      </c>
      <c r="B208" s="6" t="s">
        <v>348</v>
      </c>
      <c r="C208" s="24" t="s">
        <v>14</v>
      </c>
      <c r="D208" s="23" t="s">
        <v>308</v>
      </c>
      <c r="E208" s="36">
        <v>95</v>
      </c>
      <c r="F208" s="37">
        <v>84</v>
      </c>
      <c r="H208" s="39">
        <f>E208+F208+G208</f>
        <v>179</v>
      </c>
    </row>
    <row r="209" spans="1:8" ht="15">
      <c r="A209" s="6" t="s">
        <v>349</v>
      </c>
      <c r="B209" s="6" t="s">
        <v>350</v>
      </c>
      <c r="C209" s="24" t="s">
        <v>29</v>
      </c>
      <c r="D209" s="23" t="s">
        <v>308</v>
      </c>
      <c r="E209" s="36">
        <v>91</v>
      </c>
      <c r="F209" s="37">
        <v>83</v>
      </c>
      <c r="H209" s="39">
        <f>SUM(E209,F209,G209)</f>
        <v>174</v>
      </c>
    </row>
    <row r="210" spans="1:8" ht="15">
      <c r="A210" s="6" t="s">
        <v>351</v>
      </c>
      <c r="B210" s="6" t="s">
        <v>352</v>
      </c>
      <c r="C210" s="24" t="s">
        <v>29</v>
      </c>
      <c r="D210" s="23" t="s">
        <v>308</v>
      </c>
      <c r="E210" s="36">
        <v>82</v>
      </c>
      <c r="F210" s="37">
        <v>59</v>
      </c>
      <c r="G210" s="38">
        <v>30</v>
      </c>
      <c r="H210" s="39">
        <f>SUM(E210,F210,G210)</f>
        <v>171</v>
      </c>
    </row>
    <row r="211" spans="1:8" ht="15">
      <c r="A211" s="6" t="s">
        <v>353</v>
      </c>
      <c r="B211" s="6" t="s">
        <v>354</v>
      </c>
      <c r="C211" s="24" t="s">
        <v>14</v>
      </c>
      <c r="D211" s="23" t="s">
        <v>308</v>
      </c>
      <c r="E211" s="36">
        <v>94</v>
      </c>
      <c r="F211" s="37">
        <v>73</v>
      </c>
      <c r="H211" s="39">
        <f>SUM(E211,F211,G211)</f>
        <v>167</v>
      </c>
    </row>
    <row r="212" spans="1:8" ht="15">
      <c r="A212" s="8" t="s">
        <v>355</v>
      </c>
      <c r="B212" s="8" t="s">
        <v>356</v>
      </c>
      <c r="C212" s="24" t="s">
        <v>29</v>
      </c>
      <c r="D212" s="23" t="s">
        <v>308</v>
      </c>
      <c r="E212" s="36">
        <v>87</v>
      </c>
      <c r="F212" s="37">
        <v>77</v>
      </c>
      <c r="H212" s="39">
        <f>SUM(E212,F212,G212)</f>
        <v>164</v>
      </c>
    </row>
    <row r="213" spans="1:8" ht="15">
      <c r="A213" s="6" t="s">
        <v>357</v>
      </c>
      <c r="B213" s="6" t="s">
        <v>358</v>
      </c>
      <c r="C213" s="24" t="s">
        <v>14</v>
      </c>
      <c r="D213" s="23" t="s">
        <v>308</v>
      </c>
      <c r="E213" s="36">
        <v>89</v>
      </c>
      <c r="F213" s="37">
        <v>58</v>
      </c>
      <c r="H213" s="39">
        <f>E213+F213+G213</f>
        <v>147</v>
      </c>
    </row>
    <row r="214" spans="1:8" ht="15">
      <c r="A214" s="6" t="s">
        <v>359</v>
      </c>
      <c r="B214" s="6" t="s">
        <v>360</v>
      </c>
      <c r="C214" s="24" t="s">
        <v>29</v>
      </c>
      <c r="D214" s="23" t="s">
        <v>308</v>
      </c>
      <c r="E214" s="36">
        <v>86</v>
      </c>
      <c r="G214" s="38">
        <v>48</v>
      </c>
      <c r="H214" s="39">
        <f>E214+F214+G214</f>
        <v>134</v>
      </c>
    </row>
    <row r="215" spans="1:8" ht="15">
      <c r="A215" s="6" t="s">
        <v>361</v>
      </c>
      <c r="B215" s="6" t="s">
        <v>362</v>
      </c>
      <c r="C215" s="24" t="s">
        <v>14</v>
      </c>
      <c r="D215" s="23" t="s">
        <v>308</v>
      </c>
      <c r="E215" s="36">
        <v>89</v>
      </c>
      <c r="H215" s="39">
        <f>SUM(E215,F215,G215)</f>
        <v>89</v>
      </c>
    </row>
    <row r="216" spans="1:8" ht="15">
      <c r="A216" s="6" t="s">
        <v>363</v>
      </c>
      <c r="B216" s="6" t="s">
        <v>364</v>
      </c>
      <c r="C216" s="24" t="s">
        <v>14</v>
      </c>
      <c r="D216" s="24" t="s">
        <v>308</v>
      </c>
      <c r="E216" s="36">
        <v>86</v>
      </c>
      <c r="H216" s="39">
        <f>SUM(E216,F216,G216)</f>
        <v>86</v>
      </c>
    </row>
    <row r="217" spans="1:8" ht="15">
      <c r="A217" s="6" t="s">
        <v>365</v>
      </c>
      <c r="B217" s="6" t="s">
        <v>93</v>
      </c>
      <c r="C217" s="24" t="s">
        <v>29</v>
      </c>
      <c r="D217" s="24" t="s">
        <v>308</v>
      </c>
      <c r="E217" s="36">
        <v>83</v>
      </c>
      <c r="H217" s="39">
        <f>SUM(E217,F217,G217)</f>
        <v>83</v>
      </c>
    </row>
    <row r="218" spans="1:8" ht="15">
      <c r="A218" s="6" t="s">
        <v>128</v>
      </c>
      <c r="B218" s="6" t="s">
        <v>76</v>
      </c>
      <c r="C218" s="24" t="s">
        <v>14</v>
      </c>
      <c r="D218" s="24" t="s">
        <v>308</v>
      </c>
      <c r="G218" s="38">
        <v>74</v>
      </c>
      <c r="H218" s="39">
        <f>SUM(E218,F218,G218)</f>
        <v>74</v>
      </c>
    </row>
    <row r="219" spans="1:8" ht="15">
      <c r="A219" s="6" t="s">
        <v>366</v>
      </c>
      <c r="B219" s="6" t="s">
        <v>367</v>
      </c>
      <c r="C219" s="24" t="s">
        <v>14</v>
      </c>
      <c r="D219" s="24" t="s">
        <v>308</v>
      </c>
      <c r="G219" s="38">
        <v>65</v>
      </c>
      <c r="H219" s="39">
        <f>E219+F219+G219</f>
        <v>65</v>
      </c>
    </row>
    <row r="220" spans="1:8" ht="15">
      <c r="A220" s="6" t="s">
        <v>368</v>
      </c>
      <c r="B220" s="6" t="s">
        <v>307</v>
      </c>
      <c r="C220" s="24" t="s">
        <v>14</v>
      </c>
      <c r="D220" s="24" t="s">
        <v>308</v>
      </c>
      <c r="G220" s="38">
        <v>49</v>
      </c>
      <c r="H220" s="39">
        <f>SUM(E220,F220,G220)</f>
        <v>49</v>
      </c>
    </row>
    <row r="221" spans="1:8" ht="15">
      <c r="A221" s="6" t="s">
        <v>369</v>
      </c>
      <c r="B221" s="6" t="s">
        <v>142</v>
      </c>
      <c r="C221" s="24" t="s">
        <v>29</v>
      </c>
      <c r="D221" s="24" t="s">
        <v>308</v>
      </c>
      <c r="E221" s="36">
        <v>47</v>
      </c>
      <c r="H221" s="39">
        <f>SUM(E221,F221,G221)</f>
        <v>47</v>
      </c>
    </row>
    <row r="222" ht="15">
      <c r="H222" s="39">
        <f>SUM(E222,F222,G222)</f>
        <v>0</v>
      </c>
    </row>
    <row r="223" spans="1:8" ht="15">
      <c r="A223" s="16"/>
      <c r="B223" s="16"/>
      <c r="C223" s="25"/>
      <c r="D223" s="25"/>
      <c r="E223" s="52"/>
      <c r="F223" s="53"/>
      <c r="G223" s="54"/>
      <c r="H223" s="66">
        <f>SUM(E223,F223,G223)</f>
        <v>0</v>
      </c>
    </row>
    <row r="224" ht="15">
      <c r="H224" s="39">
        <f aca="true" t="shared" si="0" ref="H224:H260">SUM(E224,F224,G224)</f>
        <v>0</v>
      </c>
    </row>
    <row r="225" ht="15">
      <c r="H225" s="39">
        <f t="shared" si="0"/>
        <v>0</v>
      </c>
    </row>
    <row r="226" ht="15">
      <c r="H226" s="39">
        <f t="shared" si="0"/>
        <v>0</v>
      </c>
    </row>
    <row r="227" ht="15">
      <c r="H227" s="39">
        <f t="shared" si="0"/>
        <v>0</v>
      </c>
    </row>
    <row r="228" ht="15">
      <c r="H228" s="39">
        <f t="shared" si="0"/>
        <v>0</v>
      </c>
    </row>
    <row r="229" ht="15">
      <c r="H229" s="39">
        <f t="shared" si="0"/>
        <v>0</v>
      </c>
    </row>
    <row r="230" ht="15">
      <c r="H230" s="39">
        <f t="shared" si="0"/>
        <v>0</v>
      </c>
    </row>
    <row r="231" ht="15">
      <c r="H231" s="39">
        <f t="shared" si="0"/>
        <v>0</v>
      </c>
    </row>
    <row r="232" ht="15">
      <c r="H232" s="39">
        <f t="shared" si="0"/>
        <v>0</v>
      </c>
    </row>
    <row r="233" ht="15">
      <c r="H233" s="39">
        <f t="shared" si="0"/>
        <v>0</v>
      </c>
    </row>
    <row r="234" ht="15">
      <c r="H234" s="39">
        <f t="shared" si="0"/>
        <v>0</v>
      </c>
    </row>
    <row r="235" ht="15">
      <c r="H235" s="39">
        <f t="shared" si="0"/>
        <v>0</v>
      </c>
    </row>
    <row r="236" ht="15">
      <c r="H236" s="39">
        <f t="shared" si="0"/>
        <v>0</v>
      </c>
    </row>
    <row r="237" ht="15">
      <c r="H237" s="39">
        <f t="shared" si="0"/>
        <v>0</v>
      </c>
    </row>
    <row r="238" ht="15">
      <c r="H238" s="39">
        <f t="shared" si="0"/>
        <v>0</v>
      </c>
    </row>
    <row r="239" ht="15">
      <c r="H239" s="39">
        <f t="shared" si="0"/>
        <v>0</v>
      </c>
    </row>
    <row r="240" ht="15">
      <c r="H240" s="39">
        <f t="shared" si="0"/>
        <v>0</v>
      </c>
    </row>
    <row r="241" ht="15">
      <c r="H241" s="39">
        <f t="shared" si="0"/>
        <v>0</v>
      </c>
    </row>
    <row r="242" ht="15">
      <c r="H242" s="39">
        <f t="shared" si="0"/>
        <v>0</v>
      </c>
    </row>
    <row r="243" ht="15">
      <c r="H243" s="39">
        <f t="shared" si="0"/>
        <v>0</v>
      </c>
    </row>
    <row r="244" ht="15">
      <c r="H244" s="39">
        <f t="shared" si="0"/>
        <v>0</v>
      </c>
    </row>
    <row r="245" ht="15">
      <c r="H245" s="39">
        <f t="shared" si="0"/>
        <v>0</v>
      </c>
    </row>
    <row r="246" ht="15">
      <c r="H246" s="39">
        <f t="shared" si="0"/>
        <v>0</v>
      </c>
    </row>
    <row r="247" ht="15">
      <c r="H247" s="39">
        <f t="shared" si="0"/>
        <v>0</v>
      </c>
    </row>
    <row r="248" ht="15">
      <c r="H248" s="39">
        <f t="shared" si="0"/>
        <v>0</v>
      </c>
    </row>
    <row r="249" ht="15">
      <c r="H249" s="39">
        <f t="shared" si="0"/>
        <v>0</v>
      </c>
    </row>
    <row r="250" ht="15">
      <c r="H250" s="39">
        <f t="shared" si="0"/>
        <v>0</v>
      </c>
    </row>
    <row r="251" ht="15">
      <c r="H251" s="39">
        <f t="shared" si="0"/>
        <v>0</v>
      </c>
    </row>
    <row r="252" ht="15">
      <c r="H252" s="39">
        <f t="shared" si="0"/>
        <v>0</v>
      </c>
    </row>
    <row r="253" ht="15">
      <c r="H253" s="39">
        <f t="shared" si="0"/>
        <v>0</v>
      </c>
    </row>
    <row r="254" ht="15">
      <c r="H254" s="39">
        <f t="shared" si="0"/>
        <v>0</v>
      </c>
    </row>
    <row r="255" ht="15">
      <c r="H255" s="39">
        <f t="shared" si="0"/>
        <v>0</v>
      </c>
    </row>
    <row r="256" ht="15">
      <c r="H256" s="39">
        <f t="shared" si="0"/>
        <v>0</v>
      </c>
    </row>
    <row r="257" ht="15">
      <c r="H257" s="39">
        <f t="shared" si="0"/>
        <v>0</v>
      </c>
    </row>
    <row r="258" ht="15">
      <c r="H258" s="39">
        <f t="shared" si="0"/>
        <v>0</v>
      </c>
    </row>
    <row r="259" ht="15">
      <c r="H259" s="39">
        <f t="shared" si="0"/>
        <v>0</v>
      </c>
    </row>
    <row r="260" ht="15">
      <c r="H260" s="39">
        <f t="shared" si="0"/>
        <v>0</v>
      </c>
    </row>
    <row r="261" ht="15">
      <c r="H261" s="39">
        <f aca="true" t="shared" si="1" ref="H261:H324">SUM(E261,F261,G261)</f>
        <v>0</v>
      </c>
    </row>
    <row r="262" ht="15">
      <c r="H262" s="39">
        <f t="shared" si="1"/>
        <v>0</v>
      </c>
    </row>
    <row r="263" ht="15">
      <c r="H263" s="39">
        <f t="shared" si="1"/>
        <v>0</v>
      </c>
    </row>
    <row r="264" ht="15">
      <c r="H264" s="39">
        <f t="shared" si="1"/>
        <v>0</v>
      </c>
    </row>
    <row r="265" ht="15">
      <c r="H265" s="39">
        <f t="shared" si="1"/>
        <v>0</v>
      </c>
    </row>
    <row r="266" ht="15">
      <c r="H266" s="39">
        <f t="shared" si="1"/>
        <v>0</v>
      </c>
    </row>
    <row r="267" ht="15">
      <c r="H267" s="39">
        <f t="shared" si="1"/>
        <v>0</v>
      </c>
    </row>
    <row r="268" ht="15">
      <c r="H268" s="39">
        <f t="shared" si="1"/>
        <v>0</v>
      </c>
    </row>
    <row r="269" ht="15">
      <c r="H269" s="39">
        <f t="shared" si="1"/>
        <v>0</v>
      </c>
    </row>
    <row r="270" ht="15">
      <c r="H270" s="39">
        <f t="shared" si="1"/>
        <v>0</v>
      </c>
    </row>
    <row r="271" ht="15">
      <c r="H271" s="39">
        <f t="shared" si="1"/>
        <v>0</v>
      </c>
    </row>
    <row r="272" ht="15">
      <c r="H272" s="39">
        <f t="shared" si="1"/>
        <v>0</v>
      </c>
    </row>
    <row r="273" ht="15">
      <c r="H273" s="39">
        <f t="shared" si="1"/>
        <v>0</v>
      </c>
    </row>
    <row r="274" ht="15">
      <c r="H274" s="39">
        <f t="shared" si="1"/>
        <v>0</v>
      </c>
    </row>
    <row r="275" ht="15">
      <c r="H275" s="39">
        <f t="shared" si="1"/>
        <v>0</v>
      </c>
    </row>
    <row r="276" ht="15">
      <c r="H276" s="39">
        <f t="shared" si="1"/>
        <v>0</v>
      </c>
    </row>
    <row r="277" ht="15">
      <c r="H277" s="39">
        <f t="shared" si="1"/>
        <v>0</v>
      </c>
    </row>
    <row r="278" ht="15">
      <c r="H278" s="39">
        <f t="shared" si="1"/>
        <v>0</v>
      </c>
    </row>
    <row r="279" ht="15">
      <c r="H279" s="39">
        <f t="shared" si="1"/>
        <v>0</v>
      </c>
    </row>
    <row r="280" ht="15">
      <c r="H280" s="39">
        <f t="shared" si="1"/>
        <v>0</v>
      </c>
    </row>
    <row r="281" ht="15">
      <c r="H281" s="39">
        <f t="shared" si="1"/>
        <v>0</v>
      </c>
    </row>
    <row r="282" ht="15">
      <c r="H282" s="39">
        <f t="shared" si="1"/>
        <v>0</v>
      </c>
    </row>
    <row r="283" ht="15">
      <c r="H283" s="39">
        <f t="shared" si="1"/>
        <v>0</v>
      </c>
    </row>
    <row r="284" ht="15">
      <c r="H284" s="39">
        <f t="shared" si="1"/>
        <v>0</v>
      </c>
    </row>
    <row r="285" ht="15">
      <c r="H285" s="39">
        <f t="shared" si="1"/>
        <v>0</v>
      </c>
    </row>
    <row r="286" ht="15">
      <c r="H286" s="39">
        <f t="shared" si="1"/>
        <v>0</v>
      </c>
    </row>
    <row r="287" ht="15">
      <c r="H287" s="39">
        <f t="shared" si="1"/>
        <v>0</v>
      </c>
    </row>
    <row r="288" ht="15">
      <c r="H288" s="39">
        <f t="shared" si="1"/>
        <v>0</v>
      </c>
    </row>
    <row r="289" ht="15">
      <c r="H289" s="39">
        <f t="shared" si="1"/>
        <v>0</v>
      </c>
    </row>
    <row r="290" ht="15">
      <c r="H290" s="39">
        <f t="shared" si="1"/>
        <v>0</v>
      </c>
    </row>
    <row r="291" ht="15">
      <c r="H291" s="39">
        <f t="shared" si="1"/>
        <v>0</v>
      </c>
    </row>
    <row r="292" ht="15">
      <c r="H292" s="39">
        <f t="shared" si="1"/>
        <v>0</v>
      </c>
    </row>
    <row r="293" ht="15">
      <c r="H293" s="39">
        <f t="shared" si="1"/>
        <v>0</v>
      </c>
    </row>
    <row r="294" ht="15">
      <c r="H294" s="39">
        <f t="shared" si="1"/>
        <v>0</v>
      </c>
    </row>
    <row r="295" ht="15">
      <c r="H295" s="39">
        <f t="shared" si="1"/>
        <v>0</v>
      </c>
    </row>
    <row r="296" ht="15">
      <c r="H296" s="39">
        <f t="shared" si="1"/>
        <v>0</v>
      </c>
    </row>
    <row r="297" ht="15">
      <c r="H297" s="39">
        <f t="shared" si="1"/>
        <v>0</v>
      </c>
    </row>
    <row r="298" ht="15">
      <c r="H298" s="39">
        <f t="shared" si="1"/>
        <v>0</v>
      </c>
    </row>
    <row r="299" ht="15">
      <c r="H299" s="39">
        <f t="shared" si="1"/>
        <v>0</v>
      </c>
    </row>
    <row r="300" ht="15">
      <c r="H300" s="39">
        <f t="shared" si="1"/>
        <v>0</v>
      </c>
    </row>
    <row r="301" ht="15">
      <c r="H301" s="39">
        <f t="shared" si="1"/>
        <v>0</v>
      </c>
    </row>
    <row r="302" ht="15">
      <c r="H302" s="39">
        <f t="shared" si="1"/>
        <v>0</v>
      </c>
    </row>
    <row r="303" ht="15">
      <c r="H303" s="39">
        <f t="shared" si="1"/>
        <v>0</v>
      </c>
    </row>
    <row r="304" ht="15">
      <c r="H304" s="39">
        <f t="shared" si="1"/>
        <v>0</v>
      </c>
    </row>
    <row r="305" ht="15">
      <c r="H305" s="39">
        <f t="shared" si="1"/>
        <v>0</v>
      </c>
    </row>
    <row r="306" ht="15">
      <c r="H306" s="39">
        <f t="shared" si="1"/>
        <v>0</v>
      </c>
    </row>
    <row r="307" ht="15">
      <c r="H307" s="39">
        <f t="shared" si="1"/>
        <v>0</v>
      </c>
    </row>
    <row r="308" ht="15">
      <c r="H308" s="39">
        <f t="shared" si="1"/>
        <v>0</v>
      </c>
    </row>
    <row r="309" ht="15">
      <c r="H309" s="39">
        <f t="shared" si="1"/>
        <v>0</v>
      </c>
    </row>
    <row r="310" ht="15">
      <c r="H310" s="39">
        <f t="shared" si="1"/>
        <v>0</v>
      </c>
    </row>
    <row r="311" ht="15">
      <c r="H311" s="39">
        <f t="shared" si="1"/>
        <v>0</v>
      </c>
    </row>
    <row r="312" ht="15">
      <c r="H312" s="39">
        <f t="shared" si="1"/>
        <v>0</v>
      </c>
    </row>
    <row r="313" ht="15">
      <c r="H313" s="39">
        <f t="shared" si="1"/>
        <v>0</v>
      </c>
    </row>
    <row r="314" ht="15">
      <c r="H314" s="39">
        <f t="shared" si="1"/>
        <v>0</v>
      </c>
    </row>
    <row r="315" ht="15">
      <c r="H315" s="39">
        <f t="shared" si="1"/>
        <v>0</v>
      </c>
    </row>
    <row r="316" ht="15">
      <c r="H316" s="39">
        <f t="shared" si="1"/>
        <v>0</v>
      </c>
    </row>
    <row r="317" ht="15">
      <c r="H317" s="39">
        <f t="shared" si="1"/>
        <v>0</v>
      </c>
    </row>
    <row r="318" ht="15">
      <c r="H318" s="39">
        <f t="shared" si="1"/>
        <v>0</v>
      </c>
    </row>
    <row r="319" ht="15">
      <c r="H319" s="39">
        <f t="shared" si="1"/>
        <v>0</v>
      </c>
    </row>
    <row r="320" ht="15">
      <c r="H320" s="39">
        <f t="shared" si="1"/>
        <v>0</v>
      </c>
    </row>
    <row r="321" ht="15">
      <c r="H321" s="39">
        <f t="shared" si="1"/>
        <v>0</v>
      </c>
    </row>
    <row r="322" ht="15">
      <c r="H322" s="39">
        <f t="shared" si="1"/>
        <v>0</v>
      </c>
    </row>
    <row r="323" ht="15">
      <c r="H323" s="39">
        <f t="shared" si="1"/>
        <v>0</v>
      </c>
    </row>
    <row r="324" ht="15">
      <c r="H324" s="39">
        <f t="shared" si="1"/>
        <v>0</v>
      </c>
    </row>
    <row r="325" ht="15">
      <c r="H325" s="39">
        <f aca="true" t="shared" si="2" ref="H325:H388">SUM(E325,F325,G325)</f>
        <v>0</v>
      </c>
    </row>
    <row r="326" ht="15">
      <c r="H326" s="39">
        <f t="shared" si="2"/>
        <v>0</v>
      </c>
    </row>
    <row r="327" ht="15">
      <c r="H327" s="39">
        <f t="shared" si="2"/>
        <v>0</v>
      </c>
    </row>
    <row r="328" ht="15">
      <c r="H328" s="39">
        <f t="shared" si="2"/>
        <v>0</v>
      </c>
    </row>
    <row r="329" ht="15">
      <c r="H329" s="39">
        <f t="shared" si="2"/>
        <v>0</v>
      </c>
    </row>
    <row r="330" ht="15">
      <c r="H330" s="39">
        <f t="shared" si="2"/>
        <v>0</v>
      </c>
    </row>
    <row r="331" ht="15">
      <c r="H331" s="39">
        <f t="shared" si="2"/>
        <v>0</v>
      </c>
    </row>
    <row r="332" ht="15">
      <c r="H332" s="39">
        <f t="shared" si="2"/>
        <v>0</v>
      </c>
    </row>
    <row r="333" ht="15">
      <c r="H333" s="39">
        <f t="shared" si="2"/>
        <v>0</v>
      </c>
    </row>
    <row r="334" ht="15">
      <c r="H334" s="39">
        <f t="shared" si="2"/>
        <v>0</v>
      </c>
    </row>
    <row r="335" ht="15">
      <c r="H335" s="39">
        <f t="shared" si="2"/>
        <v>0</v>
      </c>
    </row>
    <row r="336" ht="15">
      <c r="H336" s="39">
        <f t="shared" si="2"/>
        <v>0</v>
      </c>
    </row>
    <row r="337" ht="15">
      <c r="H337" s="39">
        <f t="shared" si="2"/>
        <v>0</v>
      </c>
    </row>
    <row r="338" ht="15">
      <c r="H338" s="39">
        <f t="shared" si="2"/>
        <v>0</v>
      </c>
    </row>
    <row r="339" ht="15">
      <c r="H339" s="39">
        <f t="shared" si="2"/>
        <v>0</v>
      </c>
    </row>
    <row r="340" ht="15">
      <c r="H340" s="39">
        <f t="shared" si="2"/>
        <v>0</v>
      </c>
    </row>
    <row r="341" ht="15">
      <c r="H341" s="39">
        <f t="shared" si="2"/>
        <v>0</v>
      </c>
    </row>
    <row r="342" ht="15">
      <c r="H342" s="39">
        <f t="shared" si="2"/>
        <v>0</v>
      </c>
    </row>
    <row r="343" ht="15">
      <c r="H343" s="39">
        <f t="shared" si="2"/>
        <v>0</v>
      </c>
    </row>
    <row r="344" ht="15">
      <c r="H344" s="39">
        <f t="shared" si="2"/>
        <v>0</v>
      </c>
    </row>
    <row r="345" ht="15">
      <c r="H345" s="39">
        <f t="shared" si="2"/>
        <v>0</v>
      </c>
    </row>
    <row r="346" ht="15">
      <c r="H346" s="39">
        <f t="shared" si="2"/>
        <v>0</v>
      </c>
    </row>
    <row r="347" ht="15">
      <c r="H347" s="39">
        <f t="shared" si="2"/>
        <v>0</v>
      </c>
    </row>
    <row r="348" ht="15">
      <c r="H348" s="39">
        <f t="shared" si="2"/>
        <v>0</v>
      </c>
    </row>
    <row r="349" ht="15">
      <c r="H349" s="39">
        <f t="shared" si="2"/>
        <v>0</v>
      </c>
    </row>
    <row r="350" ht="15">
      <c r="H350" s="39">
        <f t="shared" si="2"/>
        <v>0</v>
      </c>
    </row>
    <row r="351" ht="15">
      <c r="H351" s="39">
        <f t="shared" si="2"/>
        <v>0</v>
      </c>
    </row>
    <row r="352" ht="15">
      <c r="H352" s="39">
        <f t="shared" si="2"/>
        <v>0</v>
      </c>
    </row>
    <row r="353" ht="15">
      <c r="H353" s="39">
        <f t="shared" si="2"/>
        <v>0</v>
      </c>
    </row>
    <row r="354" ht="15">
      <c r="H354" s="39">
        <f t="shared" si="2"/>
        <v>0</v>
      </c>
    </row>
    <row r="355" ht="15">
      <c r="H355" s="39">
        <f t="shared" si="2"/>
        <v>0</v>
      </c>
    </row>
    <row r="356" ht="15">
      <c r="H356" s="39">
        <f t="shared" si="2"/>
        <v>0</v>
      </c>
    </row>
    <row r="357" ht="15">
      <c r="H357" s="39">
        <f t="shared" si="2"/>
        <v>0</v>
      </c>
    </row>
    <row r="358" ht="15">
      <c r="H358" s="39">
        <f t="shared" si="2"/>
        <v>0</v>
      </c>
    </row>
    <row r="359" ht="15">
      <c r="H359" s="39">
        <f t="shared" si="2"/>
        <v>0</v>
      </c>
    </row>
    <row r="360" ht="15">
      <c r="H360" s="39">
        <f t="shared" si="2"/>
        <v>0</v>
      </c>
    </row>
    <row r="361" ht="15">
      <c r="H361" s="39">
        <f t="shared" si="2"/>
        <v>0</v>
      </c>
    </row>
    <row r="362" ht="15">
      <c r="H362" s="39">
        <f t="shared" si="2"/>
        <v>0</v>
      </c>
    </row>
    <row r="363" ht="15">
      <c r="H363" s="39">
        <f t="shared" si="2"/>
        <v>0</v>
      </c>
    </row>
    <row r="364" ht="15">
      <c r="H364" s="39">
        <f t="shared" si="2"/>
        <v>0</v>
      </c>
    </row>
    <row r="365" ht="15">
      <c r="H365" s="39">
        <f t="shared" si="2"/>
        <v>0</v>
      </c>
    </row>
    <row r="366" ht="15">
      <c r="H366" s="39">
        <f t="shared" si="2"/>
        <v>0</v>
      </c>
    </row>
    <row r="367" ht="15">
      <c r="H367" s="39">
        <f t="shared" si="2"/>
        <v>0</v>
      </c>
    </row>
    <row r="368" ht="15">
      <c r="H368" s="39">
        <f t="shared" si="2"/>
        <v>0</v>
      </c>
    </row>
    <row r="369" ht="15">
      <c r="H369" s="39">
        <f t="shared" si="2"/>
        <v>0</v>
      </c>
    </row>
    <row r="370" ht="15">
      <c r="H370" s="39">
        <f t="shared" si="2"/>
        <v>0</v>
      </c>
    </row>
    <row r="371" ht="15">
      <c r="H371" s="39">
        <f t="shared" si="2"/>
        <v>0</v>
      </c>
    </row>
    <row r="372" ht="15">
      <c r="H372" s="39">
        <f t="shared" si="2"/>
        <v>0</v>
      </c>
    </row>
    <row r="373" ht="15">
      <c r="H373" s="39">
        <f t="shared" si="2"/>
        <v>0</v>
      </c>
    </row>
    <row r="374" ht="15">
      <c r="H374" s="39">
        <f t="shared" si="2"/>
        <v>0</v>
      </c>
    </row>
    <row r="375" ht="15">
      <c r="H375" s="39">
        <f t="shared" si="2"/>
        <v>0</v>
      </c>
    </row>
    <row r="376" ht="15">
      <c r="H376" s="39">
        <f t="shared" si="2"/>
        <v>0</v>
      </c>
    </row>
    <row r="377" ht="15">
      <c r="H377" s="39">
        <f t="shared" si="2"/>
        <v>0</v>
      </c>
    </row>
    <row r="378" ht="15">
      <c r="H378" s="39">
        <f t="shared" si="2"/>
        <v>0</v>
      </c>
    </row>
    <row r="379" ht="15">
      <c r="H379" s="39">
        <f t="shared" si="2"/>
        <v>0</v>
      </c>
    </row>
    <row r="380" ht="15">
      <c r="H380" s="39">
        <f t="shared" si="2"/>
        <v>0</v>
      </c>
    </row>
    <row r="381" ht="15">
      <c r="H381" s="39">
        <f t="shared" si="2"/>
        <v>0</v>
      </c>
    </row>
    <row r="382" ht="15">
      <c r="H382" s="39">
        <f t="shared" si="2"/>
        <v>0</v>
      </c>
    </row>
    <row r="383" ht="15">
      <c r="H383" s="39">
        <f t="shared" si="2"/>
        <v>0</v>
      </c>
    </row>
    <row r="384" ht="15">
      <c r="H384" s="39">
        <f t="shared" si="2"/>
        <v>0</v>
      </c>
    </row>
    <row r="385" ht="15">
      <c r="H385" s="39">
        <f t="shared" si="2"/>
        <v>0</v>
      </c>
    </row>
    <row r="386" ht="15">
      <c r="H386" s="39">
        <f t="shared" si="2"/>
        <v>0</v>
      </c>
    </row>
    <row r="387" ht="15">
      <c r="H387" s="39">
        <f t="shared" si="2"/>
        <v>0</v>
      </c>
    </row>
    <row r="388" ht="15">
      <c r="H388" s="39">
        <f t="shared" si="2"/>
        <v>0</v>
      </c>
    </row>
    <row r="389" ht="15">
      <c r="H389" s="39">
        <f aca="true" t="shared" si="3" ref="H389:H452">SUM(E389,F389,G389)</f>
        <v>0</v>
      </c>
    </row>
    <row r="390" ht="15">
      <c r="H390" s="39">
        <f t="shared" si="3"/>
        <v>0</v>
      </c>
    </row>
    <row r="391" ht="15">
      <c r="H391" s="39">
        <f t="shared" si="3"/>
        <v>0</v>
      </c>
    </row>
    <row r="392" ht="15">
      <c r="H392" s="39">
        <f t="shared" si="3"/>
        <v>0</v>
      </c>
    </row>
    <row r="393" ht="15">
      <c r="H393" s="39">
        <f t="shared" si="3"/>
        <v>0</v>
      </c>
    </row>
    <row r="394" ht="15">
      <c r="H394" s="39">
        <f t="shared" si="3"/>
        <v>0</v>
      </c>
    </row>
    <row r="395" ht="15">
      <c r="H395" s="39">
        <f t="shared" si="3"/>
        <v>0</v>
      </c>
    </row>
    <row r="396" ht="15">
      <c r="H396" s="39">
        <f t="shared" si="3"/>
        <v>0</v>
      </c>
    </row>
    <row r="397" ht="15">
      <c r="H397" s="39">
        <f t="shared" si="3"/>
        <v>0</v>
      </c>
    </row>
    <row r="398" ht="15">
      <c r="H398" s="39">
        <f t="shared" si="3"/>
        <v>0</v>
      </c>
    </row>
    <row r="399" ht="15">
      <c r="H399" s="39">
        <f t="shared" si="3"/>
        <v>0</v>
      </c>
    </row>
    <row r="400" ht="15">
      <c r="H400" s="39">
        <f t="shared" si="3"/>
        <v>0</v>
      </c>
    </row>
    <row r="401" ht="15">
      <c r="H401" s="39">
        <f t="shared" si="3"/>
        <v>0</v>
      </c>
    </row>
    <row r="402" ht="15">
      <c r="H402" s="39">
        <f t="shared" si="3"/>
        <v>0</v>
      </c>
    </row>
    <row r="403" ht="15">
      <c r="H403" s="39">
        <f t="shared" si="3"/>
        <v>0</v>
      </c>
    </row>
    <row r="404" ht="15">
      <c r="H404" s="39">
        <f t="shared" si="3"/>
        <v>0</v>
      </c>
    </row>
    <row r="405" ht="15">
      <c r="H405" s="39">
        <f t="shared" si="3"/>
        <v>0</v>
      </c>
    </row>
    <row r="406" ht="15">
      <c r="H406" s="39">
        <f t="shared" si="3"/>
        <v>0</v>
      </c>
    </row>
    <row r="407" ht="15">
      <c r="H407" s="39">
        <f t="shared" si="3"/>
        <v>0</v>
      </c>
    </row>
    <row r="408" ht="15">
      <c r="H408" s="39">
        <f t="shared" si="3"/>
        <v>0</v>
      </c>
    </row>
    <row r="409" ht="15">
      <c r="H409" s="39">
        <f t="shared" si="3"/>
        <v>0</v>
      </c>
    </row>
    <row r="410" ht="15">
      <c r="H410" s="39">
        <f t="shared" si="3"/>
        <v>0</v>
      </c>
    </row>
    <row r="411" ht="15">
      <c r="H411" s="39">
        <f t="shared" si="3"/>
        <v>0</v>
      </c>
    </row>
    <row r="412" ht="15">
      <c r="H412" s="39">
        <f t="shared" si="3"/>
        <v>0</v>
      </c>
    </row>
    <row r="413" ht="15">
      <c r="H413" s="39">
        <f t="shared" si="3"/>
        <v>0</v>
      </c>
    </row>
    <row r="414" ht="15">
      <c r="H414" s="39">
        <f t="shared" si="3"/>
        <v>0</v>
      </c>
    </row>
    <row r="415" ht="15">
      <c r="H415" s="39">
        <f t="shared" si="3"/>
        <v>0</v>
      </c>
    </row>
    <row r="416" ht="15">
      <c r="H416" s="39">
        <f t="shared" si="3"/>
        <v>0</v>
      </c>
    </row>
    <row r="417" ht="15">
      <c r="H417" s="39">
        <f t="shared" si="3"/>
        <v>0</v>
      </c>
    </row>
    <row r="418" ht="15">
      <c r="H418" s="39">
        <f t="shared" si="3"/>
        <v>0</v>
      </c>
    </row>
    <row r="419" ht="15">
      <c r="H419" s="39">
        <f t="shared" si="3"/>
        <v>0</v>
      </c>
    </row>
    <row r="420" ht="15">
      <c r="H420" s="39">
        <f t="shared" si="3"/>
        <v>0</v>
      </c>
    </row>
    <row r="421" ht="15">
      <c r="H421" s="39">
        <f t="shared" si="3"/>
        <v>0</v>
      </c>
    </row>
    <row r="422" ht="15">
      <c r="H422" s="39">
        <f t="shared" si="3"/>
        <v>0</v>
      </c>
    </row>
    <row r="423" ht="15">
      <c r="H423" s="39">
        <f t="shared" si="3"/>
        <v>0</v>
      </c>
    </row>
    <row r="424" ht="15">
      <c r="H424" s="39">
        <f t="shared" si="3"/>
        <v>0</v>
      </c>
    </row>
    <row r="425" ht="15">
      <c r="H425" s="39">
        <f t="shared" si="3"/>
        <v>0</v>
      </c>
    </row>
    <row r="426" ht="15">
      <c r="H426" s="39">
        <f t="shared" si="3"/>
        <v>0</v>
      </c>
    </row>
    <row r="427" ht="15">
      <c r="H427" s="39">
        <f t="shared" si="3"/>
        <v>0</v>
      </c>
    </row>
    <row r="428" ht="15">
      <c r="H428" s="39">
        <f t="shared" si="3"/>
        <v>0</v>
      </c>
    </row>
    <row r="429" ht="15">
      <c r="H429" s="39">
        <f t="shared" si="3"/>
        <v>0</v>
      </c>
    </row>
    <row r="430" ht="15">
      <c r="H430" s="39">
        <f t="shared" si="3"/>
        <v>0</v>
      </c>
    </row>
    <row r="431" ht="15">
      <c r="H431" s="39">
        <f t="shared" si="3"/>
        <v>0</v>
      </c>
    </row>
    <row r="432" ht="15">
      <c r="H432" s="39">
        <f t="shared" si="3"/>
        <v>0</v>
      </c>
    </row>
    <row r="433" ht="15">
      <c r="H433" s="39">
        <f t="shared" si="3"/>
        <v>0</v>
      </c>
    </row>
    <row r="434" ht="15">
      <c r="H434" s="39">
        <f t="shared" si="3"/>
        <v>0</v>
      </c>
    </row>
    <row r="435" ht="15">
      <c r="H435" s="39">
        <f t="shared" si="3"/>
        <v>0</v>
      </c>
    </row>
    <row r="436" ht="15">
      <c r="H436" s="39">
        <f t="shared" si="3"/>
        <v>0</v>
      </c>
    </row>
    <row r="437" ht="15">
      <c r="H437" s="39">
        <f t="shared" si="3"/>
        <v>0</v>
      </c>
    </row>
    <row r="438" ht="15">
      <c r="H438" s="39">
        <f t="shared" si="3"/>
        <v>0</v>
      </c>
    </row>
    <row r="439" ht="15">
      <c r="H439" s="39">
        <f t="shared" si="3"/>
        <v>0</v>
      </c>
    </row>
    <row r="440" ht="15">
      <c r="H440" s="39">
        <f t="shared" si="3"/>
        <v>0</v>
      </c>
    </row>
    <row r="441" ht="15">
      <c r="H441" s="39">
        <f t="shared" si="3"/>
        <v>0</v>
      </c>
    </row>
    <row r="442" ht="15">
      <c r="H442" s="39">
        <f t="shared" si="3"/>
        <v>0</v>
      </c>
    </row>
    <row r="443" ht="15">
      <c r="H443" s="39">
        <f t="shared" si="3"/>
        <v>0</v>
      </c>
    </row>
    <row r="444" ht="15">
      <c r="H444" s="39">
        <f t="shared" si="3"/>
        <v>0</v>
      </c>
    </row>
    <row r="445" ht="15">
      <c r="H445" s="39">
        <f t="shared" si="3"/>
        <v>0</v>
      </c>
    </row>
    <row r="446" ht="15">
      <c r="H446" s="39">
        <f t="shared" si="3"/>
        <v>0</v>
      </c>
    </row>
    <row r="447" ht="15">
      <c r="H447" s="39">
        <f t="shared" si="3"/>
        <v>0</v>
      </c>
    </row>
    <row r="448" ht="15">
      <c r="H448" s="39">
        <f t="shared" si="3"/>
        <v>0</v>
      </c>
    </row>
    <row r="449" ht="15">
      <c r="H449" s="39">
        <f t="shared" si="3"/>
        <v>0</v>
      </c>
    </row>
    <row r="450" ht="15">
      <c r="H450" s="39">
        <f t="shared" si="3"/>
        <v>0</v>
      </c>
    </row>
    <row r="451" ht="15">
      <c r="H451" s="39">
        <f t="shared" si="3"/>
        <v>0</v>
      </c>
    </row>
    <row r="452" ht="15">
      <c r="H452" s="39">
        <f t="shared" si="3"/>
        <v>0</v>
      </c>
    </row>
    <row r="453" ht="15">
      <c r="H453" s="39">
        <f aca="true" t="shared" si="4" ref="H453:H516">SUM(E453,F453,G453)</f>
        <v>0</v>
      </c>
    </row>
    <row r="454" ht="15">
      <c r="H454" s="39">
        <f t="shared" si="4"/>
        <v>0</v>
      </c>
    </row>
    <row r="455" ht="15">
      <c r="H455" s="39">
        <f t="shared" si="4"/>
        <v>0</v>
      </c>
    </row>
    <row r="456" ht="15">
      <c r="H456" s="39">
        <f t="shared" si="4"/>
        <v>0</v>
      </c>
    </row>
    <row r="457" ht="15">
      <c r="H457" s="39">
        <f t="shared" si="4"/>
        <v>0</v>
      </c>
    </row>
    <row r="458" ht="15">
      <c r="H458" s="39">
        <f t="shared" si="4"/>
        <v>0</v>
      </c>
    </row>
    <row r="459" ht="15">
      <c r="H459" s="39">
        <f t="shared" si="4"/>
        <v>0</v>
      </c>
    </row>
    <row r="460" ht="15">
      <c r="H460" s="39">
        <f t="shared" si="4"/>
        <v>0</v>
      </c>
    </row>
    <row r="461" ht="15">
      <c r="H461" s="39">
        <f t="shared" si="4"/>
        <v>0</v>
      </c>
    </row>
    <row r="462" ht="15">
      <c r="H462" s="39">
        <f t="shared" si="4"/>
        <v>0</v>
      </c>
    </row>
    <row r="463" ht="15">
      <c r="H463" s="39">
        <f t="shared" si="4"/>
        <v>0</v>
      </c>
    </row>
    <row r="464" ht="15">
      <c r="H464" s="39">
        <f t="shared" si="4"/>
        <v>0</v>
      </c>
    </row>
    <row r="465" ht="15">
      <c r="H465" s="39">
        <f t="shared" si="4"/>
        <v>0</v>
      </c>
    </row>
    <row r="466" ht="15">
      <c r="H466" s="39">
        <f t="shared" si="4"/>
        <v>0</v>
      </c>
    </row>
    <row r="467" ht="15">
      <c r="H467" s="39">
        <f t="shared" si="4"/>
        <v>0</v>
      </c>
    </row>
    <row r="468" ht="15">
      <c r="H468" s="39">
        <f t="shared" si="4"/>
        <v>0</v>
      </c>
    </row>
    <row r="469" ht="15">
      <c r="H469" s="39">
        <f t="shared" si="4"/>
        <v>0</v>
      </c>
    </row>
    <row r="470" ht="15">
      <c r="H470" s="39">
        <f t="shared" si="4"/>
        <v>0</v>
      </c>
    </row>
    <row r="471" ht="15">
      <c r="H471" s="39">
        <f t="shared" si="4"/>
        <v>0</v>
      </c>
    </row>
    <row r="472" ht="15">
      <c r="H472" s="39">
        <f t="shared" si="4"/>
        <v>0</v>
      </c>
    </row>
    <row r="473" ht="15">
      <c r="H473" s="39">
        <f t="shared" si="4"/>
        <v>0</v>
      </c>
    </row>
    <row r="474" ht="15">
      <c r="H474" s="39">
        <f t="shared" si="4"/>
        <v>0</v>
      </c>
    </row>
    <row r="475" ht="15">
      <c r="H475" s="39">
        <f t="shared" si="4"/>
        <v>0</v>
      </c>
    </row>
    <row r="476" ht="15">
      <c r="H476" s="39">
        <f t="shared" si="4"/>
        <v>0</v>
      </c>
    </row>
    <row r="477" ht="15">
      <c r="H477" s="39">
        <f t="shared" si="4"/>
        <v>0</v>
      </c>
    </row>
    <row r="478" ht="15">
      <c r="H478" s="39">
        <f t="shared" si="4"/>
        <v>0</v>
      </c>
    </row>
    <row r="479" ht="15">
      <c r="H479" s="39">
        <f t="shared" si="4"/>
        <v>0</v>
      </c>
    </row>
    <row r="480" ht="15">
      <c r="H480" s="39">
        <f t="shared" si="4"/>
        <v>0</v>
      </c>
    </row>
    <row r="481" ht="15">
      <c r="H481" s="39">
        <f t="shared" si="4"/>
        <v>0</v>
      </c>
    </row>
    <row r="482" ht="15">
      <c r="H482" s="39">
        <f t="shared" si="4"/>
        <v>0</v>
      </c>
    </row>
    <row r="483" ht="15">
      <c r="H483" s="39">
        <f t="shared" si="4"/>
        <v>0</v>
      </c>
    </row>
    <row r="484" ht="15">
      <c r="H484" s="39">
        <f t="shared" si="4"/>
        <v>0</v>
      </c>
    </row>
    <row r="485" ht="15">
      <c r="H485" s="39">
        <f t="shared" si="4"/>
        <v>0</v>
      </c>
    </row>
    <row r="486" ht="15">
      <c r="H486" s="39">
        <f t="shared" si="4"/>
        <v>0</v>
      </c>
    </row>
    <row r="487" ht="15">
      <c r="H487" s="39">
        <f t="shared" si="4"/>
        <v>0</v>
      </c>
    </row>
    <row r="488" ht="15">
      <c r="H488" s="39">
        <f t="shared" si="4"/>
        <v>0</v>
      </c>
    </row>
    <row r="489" ht="15">
      <c r="H489" s="39">
        <f t="shared" si="4"/>
        <v>0</v>
      </c>
    </row>
    <row r="490" ht="15">
      <c r="H490" s="39">
        <f t="shared" si="4"/>
        <v>0</v>
      </c>
    </row>
    <row r="491" ht="15">
      <c r="H491" s="39">
        <f t="shared" si="4"/>
        <v>0</v>
      </c>
    </row>
    <row r="492" ht="15">
      <c r="H492" s="39">
        <f t="shared" si="4"/>
        <v>0</v>
      </c>
    </row>
    <row r="493" ht="15">
      <c r="H493" s="39">
        <f t="shared" si="4"/>
        <v>0</v>
      </c>
    </row>
    <row r="494" ht="15">
      <c r="H494" s="39">
        <f t="shared" si="4"/>
        <v>0</v>
      </c>
    </row>
    <row r="495" ht="15">
      <c r="H495" s="39">
        <f t="shared" si="4"/>
        <v>0</v>
      </c>
    </row>
    <row r="496" ht="15">
      <c r="H496" s="39">
        <f t="shared" si="4"/>
        <v>0</v>
      </c>
    </row>
    <row r="497" ht="15">
      <c r="H497" s="39">
        <f t="shared" si="4"/>
        <v>0</v>
      </c>
    </row>
    <row r="498" ht="15">
      <c r="H498" s="39">
        <f t="shared" si="4"/>
        <v>0</v>
      </c>
    </row>
    <row r="499" ht="15">
      <c r="H499" s="39">
        <f t="shared" si="4"/>
        <v>0</v>
      </c>
    </row>
    <row r="500" ht="15">
      <c r="H500" s="39">
        <f t="shared" si="4"/>
        <v>0</v>
      </c>
    </row>
    <row r="501" ht="15">
      <c r="H501" s="39">
        <f t="shared" si="4"/>
        <v>0</v>
      </c>
    </row>
    <row r="502" ht="15">
      <c r="H502" s="39">
        <f t="shared" si="4"/>
        <v>0</v>
      </c>
    </row>
    <row r="503" ht="15">
      <c r="H503" s="39">
        <f t="shared" si="4"/>
        <v>0</v>
      </c>
    </row>
    <row r="504" ht="15">
      <c r="H504" s="39">
        <f t="shared" si="4"/>
        <v>0</v>
      </c>
    </row>
    <row r="505" ht="15">
      <c r="H505" s="39">
        <f t="shared" si="4"/>
        <v>0</v>
      </c>
    </row>
    <row r="506" ht="15">
      <c r="H506" s="39">
        <f t="shared" si="4"/>
        <v>0</v>
      </c>
    </row>
    <row r="507" ht="15">
      <c r="H507" s="39">
        <f t="shared" si="4"/>
        <v>0</v>
      </c>
    </row>
    <row r="508" ht="15">
      <c r="H508" s="39">
        <f t="shared" si="4"/>
        <v>0</v>
      </c>
    </row>
    <row r="509" ht="15">
      <c r="H509" s="39">
        <f t="shared" si="4"/>
        <v>0</v>
      </c>
    </row>
    <row r="510" ht="15">
      <c r="H510" s="39">
        <f t="shared" si="4"/>
        <v>0</v>
      </c>
    </row>
    <row r="511" ht="15">
      <c r="H511" s="39">
        <f t="shared" si="4"/>
        <v>0</v>
      </c>
    </row>
    <row r="512" ht="15">
      <c r="H512" s="39">
        <f t="shared" si="4"/>
        <v>0</v>
      </c>
    </row>
    <row r="513" ht="15">
      <c r="H513" s="39">
        <f t="shared" si="4"/>
        <v>0</v>
      </c>
    </row>
    <row r="514" ht="15">
      <c r="H514" s="39">
        <f t="shared" si="4"/>
        <v>0</v>
      </c>
    </row>
    <row r="515" ht="15">
      <c r="H515" s="39">
        <f t="shared" si="4"/>
        <v>0</v>
      </c>
    </row>
    <row r="516" ht="15">
      <c r="H516" s="39">
        <f t="shared" si="4"/>
        <v>0</v>
      </c>
    </row>
    <row r="517" ht="15">
      <c r="H517" s="39">
        <f aca="true" t="shared" si="5" ref="H517:H580">SUM(E517,F517,G517)</f>
        <v>0</v>
      </c>
    </row>
    <row r="518" ht="15">
      <c r="H518" s="39">
        <f t="shared" si="5"/>
        <v>0</v>
      </c>
    </row>
    <row r="519" ht="15">
      <c r="H519" s="39">
        <f t="shared" si="5"/>
        <v>0</v>
      </c>
    </row>
    <row r="520" ht="15">
      <c r="H520" s="39">
        <f t="shared" si="5"/>
        <v>0</v>
      </c>
    </row>
    <row r="521" ht="15">
      <c r="H521" s="39">
        <f t="shared" si="5"/>
        <v>0</v>
      </c>
    </row>
    <row r="522" ht="15">
      <c r="H522" s="39">
        <f t="shared" si="5"/>
        <v>0</v>
      </c>
    </row>
    <row r="523" ht="15">
      <c r="H523" s="39">
        <f t="shared" si="5"/>
        <v>0</v>
      </c>
    </row>
    <row r="524" ht="15">
      <c r="H524" s="39">
        <f t="shared" si="5"/>
        <v>0</v>
      </c>
    </row>
    <row r="525" ht="15">
      <c r="H525" s="39">
        <f t="shared" si="5"/>
        <v>0</v>
      </c>
    </row>
    <row r="526" ht="15">
      <c r="H526" s="39">
        <f t="shared" si="5"/>
        <v>0</v>
      </c>
    </row>
    <row r="527" ht="15">
      <c r="H527" s="39">
        <f t="shared" si="5"/>
        <v>0</v>
      </c>
    </row>
    <row r="528" ht="15">
      <c r="H528" s="39">
        <f t="shared" si="5"/>
        <v>0</v>
      </c>
    </row>
    <row r="529" ht="15">
      <c r="H529" s="39">
        <f t="shared" si="5"/>
        <v>0</v>
      </c>
    </row>
    <row r="530" ht="15">
      <c r="H530" s="39">
        <f t="shared" si="5"/>
        <v>0</v>
      </c>
    </row>
    <row r="531" ht="15">
      <c r="H531" s="39">
        <f t="shared" si="5"/>
        <v>0</v>
      </c>
    </row>
    <row r="532" ht="15">
      <c r="H532" s="39">
        <f t="shared" si="5"/>
        <v>0</v>
      </c>
    </row>
    <row r="533" ht="15">
      <c r="H533" s="39">
        <f t="shared" si="5"/>
        <v>0</v>
      </c>
    </row>
    <row r="534" ht="15">
      <c r="H534" s="39">
        <f t="shared" si="5"/>
        <v>0</v>
      </c>
    </row>
    <row r="535" ht="15">
      <c r="H535" s="39">
        <f t="shared" si="5"/>
        <v>0</v>
      </c>
    </row>
    <row r="536" ht="15">
      <c r="H536" s="39">
        <f t="shared" si="5"/>
        <v>0</v>
      </c>
    </row>
    <row r="537" ht="15">
      <c r="H537" s="39">
        <f t="shared" si="5"/>
        <v>0</v>
      </c>
    </row>
    <row r="538" ht="15">
      <c r="H538" s="39">
        <f t="shared" si="5"/>
        <v>0</v>
      </c>
    </row>
    <row r="539" ht="15">
      <c r="H539" s="39">
        <f t="shared" si="5"/>
        <v>0</v>
      </c>
    </row>
    <row r="540" ht="15">
      <c r="H540" s="39">
        <f t="shared" si="5"/>
        <v>0</v>
      </c>
    </row>
    <row r="541" ht="15">
      <c r="H541" s="39">
        <f t="shared" si="5"/>
        <v>0</v>
      </c>
    </row>
    <row r="542" ht="15">
      <c r="H542" s="39">
        <f t="shared" si="5"/>
        <v>0</v>
      </c>
    </row>
    <row r="543" ht="15">
      <c r="H543" s="39">
        <f t="shared" si="5"/>
        <v>0</v>
      </c>
    </row>
    <row r="544" ht="15">
      <c r="H544" s="39">
        <f t="shared" si="5"/>
        <v>0</v>
      </c>
    </row>
    <row r="545" ht="15">
      <c r="H545" s="39">
        <f t="shared" si="5"/>
        <v>0</v>
      </c>
    </row>
    <row r="546" ht="15">
      <c r="H546" s="39">
        <f t="shared" si="5"/>
        <v>0</v>
      </c>
    </row>
    <row r="547" ht="15">
      <c r="H547" s="39">
        <f t="shared" si="5"/>
        <v>0</v>
      </c>
    </row>
    <row r="548" ht="15">
      <c r="H548" s="39">
        <f t="shared" si="5"/>
        <v>0</v>
      </c>
    </row>
    <row r="549" ht="15">
      <c r="H549" s="39">
        <f t="shared" si="5"/>
        <v>0</v>
      </c>
    </row>
    <row r="550" ht="15">
      <c r="H550" s="39">
        <f t="shared" si="5"/>
        <v>0</v>
      </c>
    </row>
    <row r="551" ht="15">
      <c r="H551" s="39">
        <f t="shared" si="5"/>
        <v>0</v>
      </c>
    </row>
    <row r="552" ht="15">
      <c r="H552" s="39">
        <f t="shared" si="5"/>
        <v>0</v>
      </c>
    </row>
    <row r="553" ht="15">
      <c r="H553" s="39">
        <f t="shared" si="5"/>
        <v>0</v>
      </c>
    </row>
    <row r="554" ht="15">
      <c r="H554" s="39">
        <f t="shared" si="5"/>
        <v>0</v>
      </c>
    </row>
    <row r="555" ht="15">
      <c r="H555" s="39">
        <f t="shared" si="5"/>
        <v>0</v>
      </c>
    </row>
    <row r="556" ht="15">
      <c r="H556" s="39">
        <f t="shared" si="5"/>
        <v>0</v>
      </c>
    </row>
    <row r="557" ht="15">
      <c r="H557" s="39">
        <f t="shared" si="5"/>
        <v>0</v>
      </c>
    </row>
    <row r="558" ht="15">
      <c r="H558" s="39">
        <f t="shared" si="5"/>
        <v>0</v>
      </c>
    </row>
    <row r="559" ht="15">
      <c r="H559" s="39">
        <f t="shared" si="5"/>
        <v>0</v>
      </c>
    </row>
    <row r="560" ht="15">
      <c r="H560" s="39">
        <f t="shared" si="5"/>
        <v>0</v>
      </c>
    </row>
    <row r="561" ht="15">
      <c r="H561" s="39">
        <f t="shared" si="5"/>
        <v>0</v>
      </c>
    </row>
    <row r="562" ht="15">
      <c r="H562" s="39">
        <f t="shared" si="5"/>
        <v>0</v>
      </c>
    </row>
    <row r="563" ht="15">
      <c r="H563" s="39">
        <f t="shared" si="5"/>
        <v>0</v>
      </c>
    </row>
    <row r="564" ht="15">
      <c r="H564" s="39">
        <f t="shared" si="5"/>
        <v>0</v>
      </c>
    </row>
    <row r="565" ht="15">
      <c r="H565" s="39">
        <f t="shared" si="5"/>
        <v>0</v>
      </c>
    </row>
    <row r="566" ht="15">
      <c r="H566" s="39">
        <f t="shared" si="5"/>
        <v>0</v>
      </c>
    </row>
    <row r="567" ht="15">
      <c r="H567" s="39">
        <f t="shared" si="5"/>
        <v>0</v>
      </c>
    </row>
    <row r="568" ht="15">
      <c r="H568" s="39">
        <f t="shared" si="5"/>
        <v>0</v>
      </c>
    </row>
    <row r="569" ht="15">
      <c r="H569" s="39">
        <f t="shared" si="5"/>
        <v>0</v>
      </c>
    </row>
    <row r="570" ht="15">
      <c r="H570" s="39">
        <f t="shared" si="5"/>
        <v>0</v>
      </c>
    </row>
    <row r="571" ht="15">
      <c r="H571" s="39">
        <f t="shared" si="5"/>
        <v>0</v>
      </c>
    </row>
    <row r="572" ht="15">
      <c r="H572" s="39">
        <f t="shared" si="5"/>
        <v>0</v>
      </c>
    </row>
    <row r="573" ht="15">
      <c r="H573" s="39">
        <f t="shared" si="5"/>
        <v>0</v>
      </c>
    </row>
    <row r="574" ht="15">
      <c r="H574" s="39">
        <f t="shared" si="5"/>
        <v>0</v>
      </c>
    </row>
    <row r="575" ht="15">
      <c r="H575" s="39">
        <f t="shared" si="5"/>
        <v>0</v>
      </c>
    </row>
    <row r="576" ht="15">
      <c r="H576" s="39">
        <f t="shared" si="5"/>
        <v>0</v>
      </c>
    </row>
    <row r="577" ht="15">
      <c r="H577" s="39">
        <f t="shared" si="5"/>
        <v>0</v>
      </c>
    </row>
    <row r="578" ht="15">
      <c r="H578" s="39">
        <f t="shared" si="5"/>
        <v>0</v>
      </c>
    </row>
    <row r="579" ht="15">
      <c r="H579" s="39">
        <f t="shared" si="5"/>
        <v>0</v>
      </c>
    </row>
    <row r="580" ht="15">
      <c r="H580" s="39">
        <f t="shared" si="5"/>
        <v>0</v>
      </c>
    </row>
    <row r="581" ht="15">
      <c r="H581" s="39">
        <f aca="true" t="shared" si="6" ref="H581:H644">SUM(E581,F581,G581)</f>
        <v>0</v>
      </c>
    </row>
    <row r="582" ht="15">
      <c r="H582" s="39">
        <f t="shared" si="6"/>
        <v>0</v>
      </c>
    </row>
    <row r="583" ht="15">
      <c r="H583" s="39">
        <f t="shared" si="6"/>
        <v>0</v>
      </c>
    </row>
    <row r="584" ht="15">
      <c r="H584" s="39">
        <f t="shared" si="6"/>
        <v>0</v>
      </c>
    </row>
    <row r="585" ht="15">
      <c r="H585" s="39">
        <f t="shared" si="6"/>
        <v>0</v>
      </c>
    </row>
    <row r="586" ht="15">
      <c r="H586" s="39">
        <f t="shared" si="6"/>
        <v>0</v>
      </c>
    </row>
    <row r="587" ht="15">
      <c r="H587" s="39">
        <f t="shared" si="6"/>
        <v>0</v>
      </c>
    </row>
    <row r="588" ht="15">
      <c r="H588" s="39">
        <f t="shared" si="6"/>
        <v>0</v>
      </c>
    </row>
    <row r="589" ht="15">
      <c r="H589" s="39">
        <f t="shared" si="6"/>
        <v>0</v>
      </c>
    </row>
    <row r="590" ht="15">
      <c r="H590" s="39">
        <f t="shared" si="6"/>
        <v>0</v>
      </c>
    </row>
    <row r="591" ht="15">
      <c r="H591" s="39">
        <f t="shared" si="6"/>
        <v>0</v>
      </c>
    </row>
    <row r="592" ht="15">
      <c r="H592" s="39">
        <f t="shared" si="6"/>
        <v>0</v>
      </c>
    </row>
    <row r="593" ht="15">
      <c r="H593" s="39">
        <f t="shared" si="6"/>
        <v>0</v>
      </c>
    </row>
    <row r="594" ht="15">
      <c r="H594" s="39">
        <f t="shared" si="6"/>
        <v>0</v>
      </c>
    </row>
    <row r="595" ht="15">
      <c r="H595" s="39">
        <f t="shared" si="6"/>
        <v>0</v>
      </c>
    </row>
    <row r="596" ht="15">
      <c r="H596" s="39">
        <f t="shared" si="6"/>
        <v>0</v>
      </c>
    </row>
    <row r="597" ht="15">
      <c r="H597" s="39">
        <f t="shared" si="6"/>
        <v>0</v>
      </c>
    </row>
    <row r="598" ht="15">
      <c r="H598" s="39">
        <f t="shared" si="6"/>
        <v>0</v>
      </c>
    </row>
    <row r="599" ht="15">
      <c r="H599" s="39">
        <f t="shared" si="6"/>
        <v>0</v>
      </c>
    </row>
    <row r="600" ht="15">
      <c r="H600" s="39">
        <f t="shared" si="6"/>
        <v>0</v>
      </c>
    </row>
    <row r="601" ht="15">
      <c r="H601" s="39">
        <f t="shared" si="6"/>
        <v>0</v>
      </c>
    </row>
    <row r="602" ht="15">
      <c r="H602" s="39">
        <f t="shared" si="6"/>
        <v>0</v>
      </c>
    </row>
    <row r="603" ht="15">
      <c r="H603" s="39">
        <f t="shared" si="6"/>
        <v>0</v>
      </c>
    </row>
    <row r="604" ht="15">
      <c r="H604" s="39">
        <f t="shared" si="6"/>
        <v>0</v>
      </c>
    </row>
    <row r="605" ht="15">
      <c r="H605" s="39">
        <f t="shared" si="6"/>
        <v>0</v>
      </c>
    </row>
    <row r="606" ht="15">
      <c r="H606" s="39">
        <f t="shared" si="6"/>
        <v>0</v>
      </c>
    </row>
    <row r="607" ht="15">
      <c r="H607" s="39">
        <f t="shared" si="6"/>
        <v>0</v>
      </c>
    </row>
    <row r="608" ht="15">
      <c r="H608" s="39">
        <f t="shared" si="6"/>
        <v>0</v>
      </c>
    </row>
    <row r="609" ht="15">
      <c r="H609" s="39">
        <f t="shared" si="6"/>
        <v>0</v>
      </c>
    </row>
    <row r="610" ht="15">
      <c r="H610" s="39">
        <f t="shared" si="6"/>
        <v>0</v>
      </c>
    </row>
    <row r="611" ht="15">
      <c r="H611" s="39">
        <f t="shared" si="6"/>
        <v>0</v>
      </c>
    </row>
    <row r="612" ht="15">
      <c r="H612" s="39">
        <f t="shared" si="6"/>
        <v>0</v>
      </c>
    </row>
    <row r="613" ht="15">
      <c r="H613" s="39">
        <f t="shared" si="6"/>
        <v>0</v>
      </c>
    </row>
    <row r="614" ht="15">
      <c r="H614" s="39">
        <f t="shared" si="6"/>
        <v>0</v>
      </c>
    </row>
    <row r="615" ht="15">
      <c r="H615" s="39">
        <f t="shared" si="6"/>
        <v>0</v>
      </c>
    </row>
    <row r="616" ht="15">
      <c r="H616" s="39">
        <f t="shared" si="6"/>
        <v>0</v>
      </c>
    </row>
    <row r="617" ht="15">
      <c r="H617" s="39">
        <f t="shared" si="6"/>
        <v>0</v>
      </c>
    </row>
    <row r="618" ht="15">
      <c r="H618" s="39">
        <f t="shared" si="6"/>
        <v>0</v>
      </c>
    </row>
    <row r="619" ht="15">
      <c r="H619" s="39">
        <f t="shared" si="6"/>
        <v>0</v>
      </c>
    </row>
    <row r="620" ht="15">
      <c r="H620" s="39">
        <f t="shared" si="6"/>
        <v>0</v>
      </c>
    </row>
    <row r="621" ht="15">
      <c r="H621" s="39">
        <f t="shared" si="6"/>
        <v>0</v>
      </c>
    </row>
    <row r="622" ht="15">
      <c r="H622" s="39">
        <f t="shared" si="6"/>
        <v>0</v>
      </c>
    </row>
    <row r="623" ht="15">
      <c r="H623" s="39">
        <f t="shared" si="6"/>
        <v>0</v>
      </c>
    </row>
    <row r="624" ht="15">
      <c r="H624" s="39">
        <f t="shared" si="6"/>
        <v>0</v>
      </c>
    </row>
    <row r="625" ht="15">
      <c r="H625" s="39">
        <f t="shared" si="6"/>
        <v>0</v>
      </c>
    </row>
    <row r="626" ht="15">
      <c r="H626" s="39">
        <f t="shared" si="6"/>
        <v>0</v>
      </c>
    </row>
    <row r="627" ht="15">
      <c r="H627" s="39">
        <f t="shared" si="6"/>
        <v>0</v>
      </c>
    </row>
    <row r="628" ht="15">
      <c r="H628" s="39">
        <f t="shared" si="6"/>
        <v>0</v>
      </c>
    </row>
    <row r="629" ht="15">
      <c r="H629" s="39">
        <f t="shared" si="6"/>
        <v>0</v>
      </c>
    </row>
    <row r="630" ht="15">
      <c r="H630" s="39">
        <f t="shared" si="6"/>
        <v>0</v>
      </c>
    </row>
    <row r="631" ht="15">
      <c r="H631" s="39">
        <f t="shared" si="6"/>
        <v>0</v>
      </c>
    </row>
    <row r="632" ht="15">
      <c r="H632" s="39">
        <f t="shared" si="6"/>
        <v>0</v>
      </c>
    </row>
    <row r="633" ht="15">
      <c r="H633" s="39">
        <f t="shared" si="6"/>
        <v>0</v>
      </c>
    </row>
    <row r="634" ht="15">
      <c r="H634" s="39">
        <f t="shared" si="6"/>
        <v>0</v>
      </c>
    </row>
    <row r="635" ht="15">
      <c r="H635" s="39">
        <f t="shared" si="6"/>
        <v>0</v>
      </c>
    </row>
    <row r="636" ht="15">
      <c r="H636" s="39">
        <f t="shared" si="6"/>
        <v>0</v>
      </c>
    </row>
    <row r="637" ht="15">
      <c r="H637" s="39">
        <f t="shared" si="6"/>
        <v>0</v>
      </c>
    </row>
    <row r="638" ht="15">
      <c r="H638" s="39">
        <f t="shared" si="6"/>
        <v>0</v>
      </c>
    </row>
    <row r="639" ht="15">
      <c r="H639" s="39">
        <f t="shared" si="6"/>
        <v>0</v>
      </c>
    </row>
    <row r="640" ht="15">
      <c r="H640" s="39">
        <f t="shared" si="6"/>
        <v>0</v>
      </c>
    </row>
    <row r="641" ht="15">
      <c r="H641" s="39">
        <f t="shared" si="6"/>
        <v>0</v>
      </c>
    </row>
    <row r="642" ht="15">
      <c r="H642" s="39">
        <f t="shared" si="6"/>
        <v>0</v>
      </c>
    </row>
    <row r="643" ht="15">
      <c r="H643" s="39">
        <f t="shared" si="6"/>
        <v>0</v>
      </c>
    </row>
    <row r="644" ht="15">
      <c r="H644" s="39">
        <f t="shared" si="6"/>
        <v>0</v>
      </c>
    </row>
    <row r="645" ht="15">
      <c r="H645" s="39">
        <f aca="true" t="shared" si="7" ref="H645:H675">SUM(E645,F645,G645)</f>
        <v>0</v>
      </c>
    </row>
    <row r="646" ht="15">
      <c r="H646" s="39">
        <f t="shared" si="7"/>
        <v>0</v>
      </c>
    </row>
    <row r="647" ht="15">
      <c r="H647" s="39">
        <f t="shared" si="7"/>
        <v>0</v>
      </c>
    </row>
    <row r="648" ht="15">
      <c r="H648" s="39">
        <f t="shared" si="7"/>
        <v>0</v>
      </c>
    </row>
    <row r="649" ht="15">
      <c r="H649" s="39">
        <f t="shared" si="7"/>
        <v>0</v>
      </c>
    </row>
    <row r="650" ht="15">
      <c r="H650" s="39">
        <f t="shared" si="7"/>
        <v>0</v>
      </c>
    </row>
    <row r="651" ht="15">
      <c r="H651" s="39">
        <f t="shared" si="7"/>
        <v>0</v>
      </c>
    </row>
    <row r="652" ht="15">
      <c r="H652" s="39">
        <f t="shared" si="7"/>
        <v>0</v>
      </c>
    </row>
    <row r="653" ht="15">
      <c r="H653" s="39">
        <f t="shared" si="7"/>
        <v>0</v>
      </c>
    </row>
    <row r="654" ht="15">
      <c r="H654" s="39">
        <f t="shared" si="7"/>
        <v>0</v>
      </c>
    </row>
    <row r="655" ht="15">
      <c r="H655" s="39">
        <f t="shared" si="7"/>
        <v>0</v>
      </c>
    </row>
    <row r="656" ht="15">
      <c r="H656" s="39">
        <f t="shared" si="7"/>
        <v>0</v>
      </c>
    </row>
    <row r="657" ht="15">
      <c r="H657" s="39">
        <f t="shared" si="7"/>
        <v>0</v>
      </c>
    </row>
    <row r="658" ht="15">
      <c r="H658" s="39">
        <f t="shared" si="7"/>
        <v>0</v>
      </c>
    </row>
    <row r="659" ht="15">
      <c r="H659" s="39">
        <f t="shared" si="7"/>
        <v>0</v>
      </c>
    </row>
    <row r="660" ht="15">
      <c r="H660" s="39">
        <f t="shared" si="7"/>
        <v>0</v>
      </c>
    </row>
    <row r="661" ht="15">
      <c r="H661" s="39">
        <f t="shared" si="7"/>
        <v>0</v>
      </c>
    </row>
    <row r="662" ht="15">
      <c r="H662" s="39">
        <f t="shared" si="7"/>
        <v>0</v>
      </c>
    </row>
    <row r="663" ht="15">
      <c r="H663" s="39">
        <f t="shared" si="7"/>
        <v>0</v>
      </c>
    </row>
    <row r="664" ht="15">
      <c r="H664" s="39">
        <f t="shared" si="7"/>
        <v>0</v>
      </c>
    </row>
    <row r="665" ht="15">
      <c r="H665" s="39">
        <f t="shared" si="7"/>
        <v>0</v>
      </c>
    </row>
    <row r="666" ht="15">
      <c r="H666" s="39">
        <f t="shared" si="7"/>
        <v>0</v>
      </c>
    </row>
    <row r="667" ht="15">
      <c r="H667" s="39">
        <f t="shared" si="7"/>
        <v>0</v>
      </c>
    </row>
    <row r="668" ht="15">
      <c r="H668" s="39">
        <f t="shared" si="7"/>
        <v>0</v>
      </c>
    </row>
    <row r="669" ht="15">
      <c r="H669" s="39">
        <f t="shared" si="7"/>
        <v>0</v>
      </c>
    </row>
    <row r="670" ht="15">
      <c r="H670" s="39">
        <f t="shared" si="7"/>
        <v>0</v>
      </c>
    </row>
    <row r="671" ht="15">
      <c r="H671" s="39">
        <f t="shared" si="7"/>
        <v>0</v>
      </c>
    </row>
    <row r="672" ht="15">
      <c r="H672" s="39">
        <f t="shared" si="7"/>
        <v>0</v>
      </c>
    </row>
    <row r="673" ht="15">
      <c r="H673" s="39">
        <f t="shared" si="7"/>
        <v>0</v>
      </c>
    </row>
    <row r="674" ht="15">
      <c r="H674" s="39">
        <f t="shared" si="7"/>
        <v>0</v>
      </c>
    </row>
    <row r="675" ht="15">
      <c r="H675" s="39">
        <f t="shared" si="7"/>
        <v>0</v>
      </c>
    </row>
    <row r="676" ht="15"/>
  </sheetData>
  <mergeCells count="11">
    <mergeCell ref="A92:H92"/>
    <mergeCell ref="A114:H114"/>
    <mergeCell ref="A179:H179"/>
    <mergeCell ref="A2:H2"/>
    <mergeCell ref="A64:H64"/>
    <mergeCell ref="A70:H70"/>
    <mergeCell ref="A125:H125"/>
    <mergeCell ref="A153:H153"/>
    <mergeCell ref="A141:H141"/>
    <mergeCell ref="A165:H165"/>
    <mergeCell ref="A172:H172"/>
  </mergeCells>
  <printOptions/>
  <pageMargins left="0.7" right="0.7" top="0.75" bottom="0.75" header="0.3" footer="0.3"/>
  <pageSetup orientation="portrait" paperSize="9"/>
  <tableParts>
    <tablePart r:id="rId4"/>
    <tablePart r:id="rId6"/>
    <tablePart r:id="rId3"/>
    <tablePart r:id="rId7"/>
    <tablePart r:id="rId2"/>
    <tablePart r:id="rId8"/>
    <tablePart r:id="rId10"/>
    <tablePart r:id="rId11"/>
    <tablePart r:id="rId9"/>
    <tablePart r:id="rId1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F40D2-8705-428F-91BF-3343A183D62A}">
  <dimension ref="A1:E153"/>
  <sheetViews>
    <sheetView workbookViewId="0" topLeftCell="A1">
      <pane ySplit="2" topLeftCell="A3" activePane="bottomLeft" state="frozen"/>
      <selection pane="bottomLeft" activeCell="E4" sqref="E4:E121"/>
    </sheetView>
  </sheetViews>
  <sheetFormatPr defaultColWidth="9.140625" defaultRowHeight="15" customHeight="1"/>
  <cols>
    <col min="1" max="4" width="12.28125" style="13" customWidth="1"/>
    <col min="5" max="5" width="12.28125" style="6" customWidth="1"/>
  </cols>
  <sheetData>
    <row r="1" spans="1:5" ht="15" customHeight="1">
      <c r="A1" s="247" t="s">
        <v>387</v>
      </c>
      <c r="B1" s="248"/>
      <c r="C1" s="248"/>
      <c r="D1" s="248"/>
      <c r="E1" s="249"/>
    </row>
    <row r="2" spans="1:5" ht="18.95" customHeight="1">
      <c r="A2" s="10" t="s">
        <v>0</v>
      </c>
      <c r="B2" s="10" t="s">
        <v>1</v>
      </c>
      <c r="C2" s="10" t="s">
        <v>2</v>
      </c>
      <c r="D2" s="10" t="s">
        <v>3</v>
      </c>
      <c r="E2" s="14" t="s">
        <v>5</v>
      </c>
    </row>
    <row r="3" spans="1:5" ht="18.95" customHeight="1">
      <c r="A3" s="10" t="s">
        <v>0</v>
      </c>
      <c r="B3" s="10" t="s">
        <v>1</v>
      </c>
      <c r="C3" s="10" t="s">
        <v>2</v>
      </c>
      <c r="D3" s="10" t="s">
        <v>3</v>
      </c>
      <c r="E3" s="14" t="s">
        <v>5</v>
      </c>
    </row>
    <row r="4" spans="1:5" ht="15">
      <c r="A4" s="109" t="s">
        <v>132</v>
      </c>
      <c r="B4" s="109" t="s">
        <v>133</v>
      </c>
      <c r="C4" s="110" t="s">
        <v>14</v>
      </c>
      <c r="D4" s="110" t="s">
        <v>127</v>
      </c>
      <c r="E4" s="37">
        <v>96</v>
      </c>
    </row>
    <row r="5" spans="1:5" ht="15">
      <c r="A5" s="13" t="s">
        <v>130</v>
      </c>
      <c r="B5" s="13" t="s">
        <v>131</v>
      </c>
      <c r="C5" s="91" t="s">
        <v>14</v>
      </c>
      <c r="D5" s="91" t="s">
        <v>127</v>
      </c>
      <c r="E5" s="37">
        <v>89</v>
      </c>
    </row>
    <row r="6" spans="1:5" ht="15">
      <c r="A6" s="109" t="s">
        <v>128</v>
      </c>
      <c r="B6" s="109" t="s">
        <v>129</v>
      </c>
      <c r="C6" s="110" t="s">
        <v>14</v>
      </c>
      <c r="D6" s="110" t="s">
        <v>127</v>
      </c>
      <c r="E6" s="37">
        <v>89</v>
      </c>
    </row>
    <row r="7" spans="1:5" ht="15">
      <c r="A7" s="13" t="s">
        <v>125</v>
      </c>
      <c r="B7" s="13" t="s">
        <v>126</v>
      </c>
      <c r="C7" s="91" t="s">
        <v>14</v>
      </c>
      <c r="D7" s="91" t="s">
        <v>127</v>
      </c>
      <c r="E7" s="37">
        <v>81</v>
      </c>
    </row>
    <row r="8" spans="1:5" ht="15">
      <c r="A8" s="13" t="s">
        <v>145</v>
      </c>
      <c r="B8" s="13" t="s">
        <v>93</v>
      </c>
      <c r="C8" s="91" t="s">
        <v>14</v>
      </c>
      <c r="D8" s="91" t="s">
        <v>134</v>
      </c>
      <c r="E8" s="37">
        <v>100</v>
      </c>
    </row>
    <row r="9" spans="1:5" ht="15">
      <c r="A9" s="109" t="s">
        <v>147</v>
      </c>
      <c r="B9" s="109" t="s">
        <v>148</v>
      </c>
      <c r="C9" s="110" t="s">
        <v>14</v>
      </c>
      <c r="D9" s="110" t="s">
        <v>134</v>
      </c>
      <c r="E9" s="37">
        <v>99</v>
      </c>
    </row>
    <row r="10" spans="1:5" ht="15">
      <c r="A10" s="13" t="s">
        <v>136</v>
      </c>
      <c r="B10" s="13" t="s">
        <v>137</v>
      </c>
      <c r="C10" s="91" t="s">
        <v>14</v>
      </c>
      <c r="D10" s="91" t="s">
        <v>134</v>
      </c>
      <c r="E10" s="37">
        <v>98</v>
      </c>
    </row>
    <row r="11" spans="1:5" ht="15">
      <c r="A11" s="109" t="s">
        <v>66</v>
      </c>
      <c r="B11" s="109" t="s">
        <v>146</v>
      </c>
      <c r="C11" s="110" t="s">
        <v>14</v>
      </c>
      <c r="D11" s="110" t="s">
        <v>134</v>
      </c>
      <c r="E11" s="37">
        <v>98</v>
      </c>
    </row>
    <row r="12" spans="1:5" ht="15">
      <c r="A12" s="13" t="s">
        <v>157</v>
      </c>
      <c r="B12" s="13" t="s">
        <v>158</v>
      </c>
      <c r="C12" s="91" t="s">
        <v>14</v>
      </c>
      <c r="D12" s="91" t="s">
        <v>134</v>
      </c>
      <c r="E12" s="37">
        <v>97</v>
      </c>
    </row>
    <row r="13" spans="1:5" ht="15">
      <c r="A13" s="109" t="s">
        <v>166</v>
      </c>
      <c r="B13" s="109" t="s">
        <v>167</v>
      </c>
      <c r="C13" s="110" t="s">
        <v>14</v>
      </c>
      <c r="D13" s="110" t="s">
        <v>134</v>
      </c>
      <c r="E13" s="37">
        <v>97</v>
      </c>
    </row>
    <row r="14" spans="1:5" ht="15">
      <c r="A14" s="13" t="s">
        <v>140</v>
      </c>
      <c r="B14" s="13" t="s">
        <v>141</v>
      </c>
      <c r="C14" s="91" t="s">
        <v>14</v>
      </c>
      <c r="D14" s="91" t="s">
        <v>134</v>
      </c>
      <c r="E14" s="37">
        <v>97</v>
      </c>
    </row>
    <row r="15" spans="1:5" ht="15">
      <c r="A15" s="109" t="s">
        <v>159</v>
      </c>
      <c r="B15" s="109" t="s">
        <v>93</v>
      </c>
      <c r="C15" s="110" t="s">
        <v>14</v>
      </c>
      <c r="D15" s="110" t="s">
        <v>134</v>
      </c>
      <c r="E15" s="37">
        <v>97</v>
      </c>
    </row>
    <row r="16" spans="1:5" ht="15">
      <c r="A16" s="13" t="s">
        <v>143</v>
      </c>
      <c r="B16" s="13" t="s">
        <v>144</v>
      </c>
      <c r="C16" s="91" t="s">
        <v>14</v>
      </c>
      <c r="D16" s="91" t="s">
        <v>134</v>
      </c>
      <c r="E16" s="37">
        <v>97</v>
      </c>
    </row>
    <row r="17" spans="1:5" ht="15">
      <c r="A17" s="109" t="s">
        <v>164</v>
      </c>
      <c r="B17" s="109" t="s">
        <v>165</v>
      </c>
      <c r="C17" s="110" t="s">
        <v>14</v>
      </c>
      <c r="D17" s="110" t="s">
        <v>134</v>
      </c>
      <c r="E17" s="37">
        <v>96</v>
      </c>
    </row>
    <row r="18" spans="1:5" ht="15">
      <c r="A18" s="13" t="s">
        <v>138</v>
      </c>
      <c r="B18" s="13" t="s">
        <v>139</v>
      </c>
      <c r="C18" s="91" t="s">
        <v>14</v>
      </c>
      <c r="D18" s="91" t="s">
        <v>134</v>
      </c>
      <c r="E18" s="37">
        <v>96</v>
      </c>
    </row>
    <row r="19" spans="1:5" ht="15">
      <c r="A19" s="109" t="s">
        <v>151</v>
      </c>
      <c r="B19" s="109" t="s">
        <v>152</v>
      </c>
      <c r="C19" s="110" t="s">
        <v>14</v>
      </c>
      <c r="D19" s="110" t="s">
        <v>134</v>
      </c>
      <c r="E19" s="37">
        <v>95</v>
      </c>
    </row>
    <row r="20" spans="1:5" ht="15">
      <c r="A20" s="13" t="s">
        <v>168</v>
      </c>
      <c r="B20" s="13" t="s">
        <v>163</v>
      </c>
      <c r="C20" s="91" t="s">
        <v>14</v>
      </c>
      <c r="D20" s="91" t="s">
        <v>134</v>
      </c>
      <c r="E20" s="37">
        <v>95</v>
      </c>
    </row>
    <row r="21" spans="1:5" ht="15">
      <c r="A21" s="109" t="s">
        <v>162</v>
      </c>
      <c r="B21" s="109" t="s">
        <v>163</v>
      </c>
      <c r="C21" s="110" t="s">
        <v>14</v>
      </c>
      <c r="D21" s="110" t="s">
        <v>134</v>
      </c>
      <c r="E21" s="37">
        <v>94</v>
      </c>
    </row>
    <row r="22" spans="1:5" ht="15">
      <c r="A22" s="13" t="s">
        <v>155</v>
      </c>
      <c r="B22" s="13" t="s">
        <v>156</v>
      </c>
      <c r="C22" s="91" t="s">
        <v>14</v>
      </c>
      <c r="D22" s="91" t="s">
        <v>134</v>
      </c>
      <c r="E22" s="37">
        <v>94</v>
      </c>
    </row>
    <row r="23" spans="1:5" ht="15">
      <c r="A23" s="109" t="s">
        <v>149</v>
      </c>
      <c r="B23" s="109" t="s">
        <v>150</v>
      </c>
      <c r="C23" s="110" t="s">
        <v>14</v>
      </c>
      <c r="D23" s="110" t="s">
        <v>134</v>
      </c>
      <c r="E23" s="37">
        <v>93</v>
      </c>
    </row>
    <row r="24" spans="1:5" ht="15">
      <c r="A24" s="13" t="s">
        <v>153</v>
      </c>
      <c r="B24" s="13" t="s">
        <v>154</v>
      </c>
      <c r="C24" s="91" t="s">
        <v>14</v>
      </c>
      <c r="D24" s="91" t="s">
        <v>134</v>
      </c>
      <c r="E24" s="37">
        <v>90</v>
      </c>
    </row>
    <row r="25" spans="1:5" ht="15">
      <c r="A25" s="114" t="s">
        <v>188</v>
      </c>
      <c r="B25" s="114" t="s">
        <v>189</v>
      </c>
      <c r="C25" s="115" t="s">
        <v>14</v>
      </c>
      <c r="D25" s="110" t="s">
        <v>173</v>
      </c>
      <c r="E25" s="37">
        <v>96</v>
      </c>
    </row>
    <row r="26" spans="1:5" ht="15">
      <c r="A26" s="116" t="s">
        <v>176</v>
      </c>
      <c r="B26" s="116" t="s">
        <v>93</v>
      </c>
      <c r="C26" s="117" t="s">
        <v>14</v>
      </c>
      <c r="D26" s="91" t="s">
        <v>173</v>
      </c>
      <c r="E26" s="37">
        <v>96</v>
      </c>
    </row>
    <row r="27" spans="1:5" ht="15">
      <c r="A27" s="114" t="s">
        <v>178</v>
      </c>
      <c r="B27" s="114" t="s">
        <v>179</v>
      </c>
      <c r="C27" s="115" t="s">
        <v>14</v>
      </c>
      <c r="D27" s="110" t="s">
        <v>173</v>
      </c>
      <c r="E27" s="37">
        <v>93</v>
      </c>
    </row>
    <row r="28" spans="1:5" ht="15">
      <c r="A28" s="116" t="s">
        <v>34</v>
      </c>
      <c r="B28" s="116" t="s">
        <v>177</v>
      </c>
      <c r="C28" s="117" t="s">
        <v>14</v>
      </c>
      <c r="D28" s="91" t="s">
        <v>173</v>
      </c>
      <c r="E28" s="37">
        <v>92</v>
      </c>
    </row>
    <row r="29" spans="1:5" ht="15">
      <c r="A29" s="114" t="s">
        <v>183</v>
      </c>
      <c r="B29" s="114" t="s">
        <v>184</v>
      </c>
      <c r="C29" s="115" t="s">
        <v>14</v>
      </c>
      <c r="D29" s="110" t="s">
        <v>173</v>
      </c>
      <c r="E29" s="37">
        <v>91</v>
      </c>
    </row>
    <row r="30" spans="1:5" ht="15">
      <c r="A30" s="116" t="s">
        <v>111</v>
      </c>
      <c r="B30" s="116" t="s">
        <v>172</v>
      </c>
      <c r="C30" s="117" t="s">
        <v>14</v>
      </c>
      <c r="D30" s="91" t="s">
        <v>173</v>
      </c>
      <c r="E30" s="37">
        <v>91</v>
      </c>
    </row>
    <row r="31" spans="1:5" ht="15">
      <c r="A31" s="114" t="s">
        <v>203</v>
      </c>
      <c r="B31" s="114" t="s">
        <v>204</v>
      </c>
      <c r="C31" s="115" t="s">
        <v>14</v>
      </c>
      <c r="D31" s="110" t="s">
        <v>173</v>
      </c>
      <c r="E31" s="37">
        <v>91</v>
      </c>
    </row>
    <row r="32" spans="1:5" ht="15">
      <c r="A32" s="116" t="s">
        <v>193</v>
      </c>
      <c r="B32" s="116" t="s">
        <v>194</v>
      </c>
      <c r="C32" s="117" t="s">
        <v>14</v>
      </c>
      <c r="D32" s="91" t="s">
        <v>173</v>
      </c>
      <c r="E32" s="37">
        <v>90</v>
      </c>
    </row>
    <row r="33" spans="1:5" ht="15">
      <c r="A33" s="114" t="s">
        <v>174</v>
      </c>
      <c r="B33" s="114" t="s">
        <v>175</v>
      </c>
      <c r="C33" s="115" t="s">
        <v>14</v>
      </c>
      <c r="D33" s="110" t="s">
        <v>173</v>
      </c>
      <c r="E33" s="37">
        <v>90</v>
      </c>
    </row>
    <row r="34" spans="1:5" ht="15">
      <c r="A34" s="116" t="s">
        <v>191</v>
      </c>
      <c r="B34" s="116" t="s">
        <v>192</v>
      </c>
      <c r="C34" s="117" t="s">
        <v>14</v>
      </c>
      <c r="D34" s="91" t="s">
        <v>173</v>
      </c>
      <c r="E34" s="37">
        <v>89</v>
      </c>
    </row>
    <row r="35" spans="1:5" ht="15">
      <c r="A35" s="114" t="s">
        <v>185</v>
      </c>
      <c r="B35" s="114" t="s">
        <v>186</v>
      </c>
      <c r="C35" s="115" t="s">
        <v>14</v>
      </c>
      <c r="D35" s="110" t="s">
        <v>173</v>
      </c>
      <c r="E35" s="37">
        <v>89</v>
      </c>
    </row>
    <row r="36" spans="1:5" ht="15">
      <c r="A36" s="116" t="s">
        <v>201</v>
      </c>
      <c r="B36" s="116" t="s">
        <v>202</v>
      </c>
      <c r="C36" s="117" t="s">
        <v>14</v>
      </c>
      <c r="D36" s="91" t="s">
        <v>173</v>
      </c>
      <c r="E36" s="37">
        <v>89</v>
      </c>
    </row>
    <row r="37" spans="1:5" ht="15">
      <c r="A37" s="114" t="s">
        <v>155</v>
      </c>
      <c r="B37" s="114" t="s">
        <v>182</v>
      </c>
      <c r="C37" s="115" t="s">
        <v>14</v>
      </c>
      <c r="D37" s="110" t="s">
        <v>173</v>
      </c>
      <c r="E37" s="37">
        <v>86</v>
      </c>
    </row>
    <row r="38" spans="1:5" ht="15">
      <c r="A38" s="116" t="s">
        <v>197</v>
      </c>
      <c r="B38" s="116" t="s">
        <v>198</v>
      </c>
      <c r="C38" s="117" t="s">
        <v>14</v>
      </c>
      <c r="D38" s="91" t="s">
        <v>173</v>
      </c>
      <c r="E38" s="37">
        <v>83</v>
      </c>
    </row>
    <row r="39" spans="1:5" ht="15">
      <c r="A39" s="114" t="s">
        <v>167</v>
      </c>
      <c r="B39" s="114" t="s">
        <v>187</v>
      </c>
      <c r="C39" s="115" t="s">
        <v>14</v>
      </c>
      <c r="D39" s="110" t="s">
        <v>173</v>
      </c>
      <c r="E39" s="37">
        <v>73</v>
      </c>
    </row>
    <row r="40" spans="1:5" ht="15">
      <c r="A40" s="116" t="s">
        <v>63</v>
      </c>
      <c r="B40" s="116" t="s">
        <v>195</v>
      </c>
      <c r="C40" s="117" t="s">
        <v>14</v>
      </c>
      <c r="D40" s="91" t="s">
        <v>173</v>
      </c>
      <c r="E40" s="37">
        <v>66</v>
      </c>
    </row>
    <row r="41" spans="1:5" ht="15">
      <c r="A41" s="13" t="s">
        <v>71</v>
      </c>
      <c r="B41" s="13" t="s">
        <v>72</v>
      </c>
      <c r="C41" s="91" t="s">
        <v>14</v>
      </c>
      <c r="D41" s="91" t="s">
        <v>15</v>
      </c>
      <c r="E41" s="37">
        <v>99</v>
      </c>
    </row>
    <row r="42" spans="1:5" ht="15">
      <c r="A42" s="109" t="s">
        <v>69</v>
      </c>
      <c r="B42" s="109" t="s">
        <v>70</v>
      </c>
      <c r="C42" s="110" t="s">
        <v>14</v>
      </c>
      <c r="D42" s="110" t="s">
        <v>15</v>
      </c>
      <c r="E42" s="37">
        <v>99</v>
      </c>
    </row>
    <row r="43" spans="1:5" ht="15">
      <c r="A43" s="13" t="s">
        <v>45</v>
      </c>
      <c r="B43" s="13" t="s">
        <v>87</v>
      </c>
      <c r="C43" s="91" t="s">
        <v>14</v>
      </c>
      <c r="D43" s="91" t="s">
        <v>15</v>
      </c>
      <c r="E43" s="37">
        <v>99</v>
      </c>
    </row>
    <row r="44" spans="1:5" ht="15">
      <c r="A44" s="109" t="s">
        <v>16</v>
      </c>
      <c r="B44" s="109" t="s">
        <v>17</v>
      </c>
      <c r="C44" s="110" t="s">
        <v>14</v>
      </c>
      <c r="D44" s="110" t="s">
        <v>15</v>
      </c>
      <c r="E44" s="37">
        <v>98</v>
      </c>
    </row>
    <row r="45" spans="1:5" ht="15">
      <c r="A45" s="109" t="s">
        <v>22</v>
      </c>
      <c r="B45" s="109" t="s">
        <v>23</v>
      </c>
      <c r="C45" s="110" t="s">
        <v>14</v>
      </c>
      <c r="D45" s="110" t="s">
        <v>15</v>
      </c>
      <c r="E45" s="37">
        <v>98</v>
      </c>
    </row>
    <row r="46" spans="1:5" ht="15">
      <c r="A46" s="13" t="s">
        <v>32</v>
      </c>
      <c r="B46" s="13" t="s">
        <v>33</v>
      </c>
      <c r="C46" s="91" t="s">
        <v>14</v>
      </c>
      <c r="D46" s="91" t="s">
        <v>15</v>
      </c>
      <c r="E46" s="37">
        <v>98</v>
      </c>
    </row>
    <row r="47" spans="1:5" ht="15">
      <c r="A47" s="135" t="s">
        <v>80</v>
      </c>
      <c r="B47" s="135" t="s">
        <v>81</v>
      </c>
      <c r="C47" s="110" t="s">
        <v>14</v>
      </c>
      <c r="D47" s="120" t="s">
        <v>15</v>
      </c>
      <c r="E47" s="104">
        <v>98</v>
      </c>
    </row>
    <row r="48" spans="1:5" ht="15">
      <c r="A48" s="13" t="s">
        <v>30</v>
      </c>
      <c r="B48" s="13" t="s">
        <v>31</v>
      </c>
      <c r="C48" s="136" t="s">
        <v>14</v>
      </c>
      <c r="D48" s="94" t="s">
        <v>15</v>
      </c>
      <c r="E48" s="37">
        <v>97</v>
      </c>
    </row>
    <row r="49" spans="1:5" ht="15">
      <c r="A49" s="109" t="s">
        <v>16</v>
      </c>
      <c r="B49" s="109" t="s">
        <v>44</v>
      </c>
      <c r="C49" s="123" t="s">
        <v>14</v>
      </c>
      <c r="D49" s="120" t="s">
        <v>15</v>
      </c>
      <c r="E49" s="37">
        <v>97</v>
      </c>
    </row>
    <row r="50" spans="1:5" ht="15">
      <c r="A50" s="13" t="s">
        <v>38</v>
      </c>
      <c r="B50" s="13" t="s">
        <v>39</v>
      </c>
      <c r="C50" s="93" t="s">
        <v>14</v>
      </c>
      <c r="D50" s="94" t="s">
        <v>15</v>
      </c>
      <c r="E50" s="37">
        <v>97</v>
      </c>
    </row>
    <row r="51" spans="1:5" ht="15">
      <c r="A51" s="135" t="s">
        <v>16</v>
      </c>
      <c r="B51" s="135" t="s">
        <v>58</v>
      </c>
      <c r="C51" s="119" t="s">
        <v>14</v>
      </c>
      <c r="D51" s="120" t="s">
        <v>15</v>
      </c>
      <c r="E51" s="37">
        <v>97</v>
      </c>
    </row>
    <row r="52" spans="1:5" ht="15">
      <c r="A52" s="148" t="s">
        <v>20</v>
      </c>
      <c r="B52" s="149" t="s">
        <v>49</v>
      </c>
      <c r="C52" s="93" t="s">
        <v>14</v>
      </c>
      <c r="D52" s="94" t="s">
        <v>15</v>
      </c>
      <c r="E52" s="37">
        <v>97</v>
      </c>
    </row>
    <row r="53" spans="1:5" ht="15">
      <c r="A53" s="146" t="s">
        <v>63</v>
      </c>
      <c r="B53" s="147" t="s">
        <v>64</v>
      </c>
      <c r="C53" s="123" t="s">
        <v>14</v>
      </c>
      <c r="D53" s="120" t="s">
        <v>15</v>
      </c>
      <c r="E53" s="37">
        <v>97</v>
      </c>
    </row>
    <row r="54" spans="1:5" ht="15">
      <c r="A54" s="118" t="s">
        <v>20</v>
      </c>
      <c r="B54" s="118" t="s">
        <v>79</v>
      </c>
      <c r="C54" s="93" t="s">
        <v>14</v>
      </c>
      <c r="D54" s="94" t="s">
        <v>15</v>
      </c>
      <c r="E54" s="37">
        <v>97</v>
      </c>
    </row>
    <row r="55" spans="1:5" ht="15">
      <c r="A55" s="135" t="s">
        <v>116</v>
      </c>
      <c r="B55" s="135" t="s">
        <v>117</v>
      </c>
      <c r="C55" s="123" t="s">
        <v>14</v>
      </c>
      <c r="D55" s="120" t="s">
        <v>15</v>
      </c>
      <c r="E55" s="37">
        <v>97</v>
      </c>
    </row>
    <row r="56" spans="1:5" ht="15">
      <c r="A56" s="118" t="s">
        <v>12</v>
      </c>
      <c r="B56" s="118" t="s">
        <v>13</v>
      </c>
      <c r="C56" s="93" t="s">
        <v>14</v>
      </c>
      <c r="D56" s="94" t="s">
        <v>15</v>
      </c>
      <c r="E56" s="37">
        <v>96</v>
      </c>
    </row>
    <row r="57" spans="1:5" ht="15">
      <c r="A57" s="135" t="s">
        <v>45</v>
      </c>
      <c r="B57" s="135" t="s">
        <v>46</v>
      </c>
      <c r="C57" s="123" t="s">
        <v>14</v>
      </c>
      <c r="D57" s="120" t="s">
        <v>15</v>
      </c>
      <c r="E57" s="37">
        <v>96</v>
      </c>
    </row>
    <row r="58" spans="1:5" ht="15">
      <c r="A58" s="148" t="s">
        <v>90</v>
      </c>
      <c r="B58" s="149" t="s">
        <v>91</v>
      </c>
      <c r="C58" s="93" t="s">
        <v>14</v>
      </c>
      <c r="D58" s="94" t="s">
        <v>15</v>
      </c>
      <c r="E58" s="37">
        <v>96</v>
      </c>
    </row>
    <row r="59" spans="1:5" ht="15">
      <c r="A59" s="146" t="s">
        <v>88</v>
      </c>
      <c r="B59" s="147" t="s">
        <v>89</v>
      </c>
      <c r="C59" s="123" t="s">
        <v>14</v>
      </c>
      <c r="D59" s="120" t="s">
        <v>15</v>
      </c>
      <c r="E59" s="37">
        <v>96</v>
      </c>
    </row>
    <row r="60" spans="1:5" ht="15">
      <c r="A60" s="118" t="s">
        <v>111</v>
      </c>
      <c r="B60" s="118" t="s">
        <v>112</v>
      </c>
      <c r="C60" s="93" t="s">
        <v>14</v>
      </c>
      <c r="D60" s="94" t="s">
        <v>15</v>
      </c>
      <c r="E60" s="37">
        <v>96</v>
      </c>
    </row>
    <row r="61" spans="1:5" ht="15">
      <c r="A61" s="135" t="s">
        <v>16</v>
      </c>
      <c r="B61" s="135" t="s">
        <v>59</v>
      </c>
      <c r="C61" s="123" t="s">
        <v>14</v>
      </c>
      <c r="D61" s="120" t="s">
        <v>15</v>
      </c>
      <c r="E61" s="90">
        <v>95</v>
      </c>
    </row>
    <row r="62" spans="1:5" ht="15">
      <c r="A62" s="118" t="s">
        <v>94</v>
      </c>
      <c r="B62" s="118" t="s">
        <v>95</v>
      </c>
      <c r="C62" s="93" t="s">
        <v>14</v>
      </c>
      <c r="D62" s="94" t="s">
        <v>15</v>
      </c>
      <c r="E62" s="37">
        <v>95</v>
      </c>
    </row>
    <row r="63" spans="1:5" ht="15">
      <c r="A63" s="135" t="s">
        <v>34</v>
      </c>
      <c r="B63" s="135" t="s">
        <v>35</v>
      </c>
      <c r="C63" s="120" t="s">
        <v>14</v>
      </c>
      <c r="D63" s="120" t="s">
        <v>15</v>
      </c>
      <c r="E63" s="37">
        <v>94</v>
      </c>
    </row>
    <row r="64" spans="1:5" ht="15">
      <c r="A64" s="148" t="s">
        <v>40</v>
      </c>
      <c r="B64" s="149" t="s">
        <v>41</v>
      </c>
      <c r="C64" s="91" t="s">
        <v>14</v>
      </c>
      <c r="D64" s="94" t="s">
        <v>15</v>
      </c>
      <c r="E64" s="37">
        <v>94</v>
      </c>
    </row>
    <row r="65" spans="1:5" ht="15">
      <c r="A65" s="146" t="s">
        <v>20</v>
      </c>
      <c r="B65" s="147" t="s">
        <v>73</v>
      </c>
      <c r="C65" s="110" t="s">
        <v>14</v>
      </c>
      <c r="D65" s="120" t="s">
        <v>15</v>
      </c>
      <c r="E65" s="90">
        <v>94</v>
      </c>
    </row>
    <row r="66" spans="1:5" ht="15">
      <c r="A66" s="118" t="s">
        <v>105</v>
      </c>
      <c r="B66" s="118" t="s">
        <v>106</v>
      </c>
      <c r="C66" s="91" t="s">
        <v>14</v>
      </c>
      <c r="D66" s="94" t="s">
        <v>15</v>
      </c>
      <c r="E66" s="37">
        <v>94</v>
      </c>
    </row>
    <row r="67" spans="1:5" ht="15">
      <c r="A67" s="135" t="s">
        <v>18</v>
      </c>
      <c r="B67" s="135" t="s">
        <v>19</v>
      </c>
      <c r="C67" s="110" t="s">
        <v>14</v>
      </c>
      <c r="D67" s="120" t="s">
        <v>15</v>
      </c>
      <c r="E67" s="104">
        <v>93</v>
      </c>
    </row>
    <row r="68" spans="1:5" ht="15">
      <c r="A68" s="95" t="s">
        <v>24</v>
      </c>
      <c r="B68" s="95" t="s">
        <v>25</v>
      </c>
      <c r="C68" s="93" t="s">
        <v>14</v>
      </c>
      <c r="D68" s="92" t="s">
        <v>15</v>
      </c>
      <c r="E68" s="37">
        <v>93</v>
      </c>
    </row>
    <row r="69" spans="1:5" ht="15">
      <c r="A69" s="122" t="s">
        <v>50</v>
      </c>
      <c r="B69" s="122" t="s">
        <v>51</v>
      </c>
      <c r="C69" s="123" t="s">
        <v>14</v>
      </c>
      <c r="D69" s="124" t="s">
        <v>15</v>
      </c>
      <c r="E69" s="37">
        <v>93</v>
      </c>
    </row>
    <row r="70" spans="1:5" ht="15">
      <c r="A70" s="95" t="s">
        <v>62</v>
      </c>
      <c r="B70" s="95" t="s">
        <v>21</v>
      </c>
      <c r="C70" s="93" t="s">
        <v>14</v>
      </c>
      <c r="D70" s="92" t="s">
        <v>15</v>
      </c>
      <c r="E70" s="55">
        <v>93</v>
      </c>
    </row>
    <row r="71" spans="1:5" ht="15">
      <c r="A71" s="122" t="s">
        <v>42</v>
      </c>
      <c r="B71" s="122" t="s">
        <v>43</v>
      </c>
      <c r="C71" s="123" t="s">
        <v>14</v>
      </c>
      <c r="D71" s="124" t="s">
        <v>15</v>
      </c>
      <c r="E71" s="37">
        <v>92</v>
      </c>
    </row>
    <row r="72" spans="1:5" ht="15">
      <c r="A72" s="95" t="s">
        <v>60</v>
      </c>
      <c r="B72" s="95" t="s">
        <v>61</v>
      </c>
      <c r="C72" s="93" t="s">
        <v>14</v>
      </c>
      <c r="D72" s="92" t="s">
        <v>15</v>
      </c>
      <c r="E72" s="37">
        <v>92</v>
      </c>
    </row>
    <row r="73" spans="1:5" ht="15">
      <c r="A73" s="122" t="s">
        <v>113</v>
      </c>
      <c r="B73" s="122" t="s">
        <v>114</v>
      </c>
      <c r="C73" s="123" t="s">
        <v>14</v>
      </c>
      <c r="D73" s="124" t="s">
        <v>15</v>
      </c>
      <c r="E73" s="37">
        <v>92</v>
      </c>
    </row>
    <row r="74" spans="1:5" ht="15" customHeight="1">
      <c r="A74" s="95" t="s">
        <v>67</v>
      </c>
      <c r="B74" s="95" t="s">
        <v>68</v>
      </c>
      <c r="C74" s="93" t="s">
        <v>14</v>
      </c>
      <c r="D74" s="92" t="s">
        <v>15</v>
      </c>
      <c r="E74" s="37">
        <v>91</v>
      </c>
    </row>
    <row r="75" spans="1:5" ht="15" customHeight="1">
      <c r="A75" s="122" t="s">
        <v>58</v>
      </c>
      <c r="B75" s="122" t="s">
        <v>102</v>
      </c>
      <c r="C75" s="123" t="s">
        <v>14</v>
      </c>
      <c r="D75" s="124" t="s">
        <v>15</v>
      </c>
      <c r="E75" s="37">
        <v>90</v>
      </c>
    </row>
    <row r="76" spans="1:5" ht="15" customHeight="1">
      <c r="A76" s="95" t="s">
        <v>20</v>
      </c>
      <c r="B76" s="95" t="s">
        <v>21</v>
      </c>
      <c r="C76" s="93" t="s">
        <v>14</v>
      </c>
      <c r="D76" s="92" t="s">
        <v>15</v>
      </c>
      <c r="E76" s="55">
        <v>88</v>
      </c>
    </row>
    <row r="77" spans="1:5" ht="15" customHeight="1">
      <c r="A77" s="122" t="s">
        <v>82</v>
      </c>
      <c r="B77" s="122" t="s">
        <v>83</v>
      </c>
      <c r="C77" s="123" t="s">
        <v>14</v>
      </c>
      <c r="D77" s="124" t="s">
        <v>15</v>
      </c>
      <c r="E77" s="37">
        <v>88</v>
      </c>
    </row>
    <row r="78" spans="1:5" ht="15" customHeight="1">
      <c r="A78" s="95" t="s">
        <v>109</v>
      </c>
      <c r="B78" s="95" t="s">
        <v>110</v>
      </c>
      <c r="C78" s="93" t="s">
        <v>14</v>
      </c>
      <c r="D78" s="92" t="s">
        <v>15</v>
      </c>
      <c r="E78" s="37">
        <v>88</v>
      </c>
    </row>
    <row r="79" spans="1:5" ht="15" customHeight="1">
      <c r="A79" s="122" t="s">
        <v>36</v>
      </c>
      <c r="B79" s="122" t="s">
        <v>37</v>
      </c>
      <c r="C79" s="123" t="s">
        <v>14</v>
      </c>
      <c r="D79" s="124" t="s">
        <v>15</v>
      </c>
      <c r="E79" s="37">
        <v>82</v>
      </c>
    </row>
    <row r="80" spans="1:5" ht="15" customHeight="1">
      <c r="A80" s="95" t="s">
        <v>115</v>
      </c>
      <c r="B80" s="95" t="s">
        <v>58</v>
      </c>
      <c r="C80" s="93" t="s">
        <v>14</v>
      </c>
      <c r="D80" s="92" t="s">
        <v>15</v>
      </c>
      <c r="E80" s="37">
        <v>82</v>
      </c>
    </row>
    <row r="81" spans="1:5" ht="15" customHeight="1">
      <c r="A81" s="122" t="s">
        <v>63</v>
      </c>
      <c r="B81" s="122" t="s">
        <v>86</v>
      </c>
      <c r="C81" s="123" t="s">
        <v>14</v>
      </c>
      <c r="D81" s="124" t="s">
        <v>15</v>
      </c>
      <c r="E81" s="37">
        <v>80</v>
      </c>
    </row>
    <row r="82" spans="1:5" ht="15" customHeight="1">
      <c r="A82" s="95" t="s">
        <v>56</v>
      </c>
      <c r="B82" s="95" t="s">
        <v>57</v>
      </c>
      <c r="C82" s="93" t="s">
        <v>14</v>
      </c>
      <c r="D82" s="92" t="s">
        <v>15</v>
      </c>
      <c r="E82" s="37">
        <v>78</v>
      </c>
    </row>
    <row r="83" spans="1:5" ht="15" customHeight="1">
      <c r="A83" s="122" t="s">
        <v>56</v>
      </c>
      <c r="B83" s="122" t="s">
        <v>74</v>
      </c>
      <c r="C83" s="123" t="s">
        <v>14</v>
      </c>
      <c r="D83" s="124" t="s">
        <v>15</v>
      </c>
      <c r="E83" s="37">
        <v>75</v>
      </c>
    </row>
    <row r="84" spans="1:5" ht="15" customHeight="1">
      <c r="A84" s="145" t="s">
        <v>206</v>
      </c>
      <c r="B84" s="145" t="s">
        <v>207</v>
      </c>
      <c r="C84" s="110" t="s">
        <v>14</v>
      </c>
      <c r="D84" s="110" t="s">
        <v>208</v>
      </c>
      <c r="E84" s="37">
        <v>96</v>
      </c>
    </row>
    <row r="85" spans="1:5" ht="15" customHeight="1">
      <c r="A85" s="150" t="s">
        <v>50</v>
      </c>
      <c r="B85" s="150" t="s">
        <v>212</v>
      </c>
      <c r="C85" s="91" t="s">
        <v>14</v>
      </c>
      <c r="D85" s="91" t="s">
        <v>208</v>
      </c>
      <c r="E85" s="37">
        <v>85</v>
      </c>
    </row>
    <row r="86" spans="1:5" ht="15" customHeight="1">
      <c r="A86" s="145" t="s">
        <v>210</v>
      </c>
      <c r="B86" s="145" t="s">
        <v>211</v>
      </c>
      <c r="C86" s="110" t="s">
        <v>14</v>
      </c>
      <c r="D86" s="110" t="s">
        <v>208</v>
      </c>
      <c r="E86" s="37">
        <v>84</v>
      </c>
    </row>
    <row r="87" spans="1:5" ht="15" customHeight="1">
      <c r="A87" s="150" t="s">
        <v>215</v>
      </c>
      <c r="B87" s="150" t="s">
        <v>216</v>
      </c>
      <c r="C87" s="91" t="s">
        <v>14</v>
      </c>
      <c r="D87" s="91" t="s">
        <v>208</v>
      </c>
      <c r="E87" s="37">
        <v>81</v>
      </c>
    </row>
    <row r="88" spans="1:5" ht="15" customHeight="1">
      <c r="A88" s="145" t="s">
        <v>209</v>
      </c>
      <c r="B88" s="145" t="s">
        <v>61</v>
      </c>
      <c r="C88" s="110" t="s">
        <v>14</v>
      </c>
      <c r="D88" s="110" t="s">
        <v>208</v>
      </c>
      <c r="E88" s="37">
        <v>74</v>
      </c>
    </row>
    <row r="89" spans="1:5" ht="15" customHeight="1">
      <c r="A89" s="150" t="s">
        <v>217</v>
      </c>
      <c r="B89" s="150" t="s">
        <v>218</v>
      </c>
      <c r="C89" s="91" t="s">
        <v>14</v>
      </c>
      <c r="D89" s="91" t="s">
        <v>208</v>
      </c>
      <c r="E89" s="37">
        <v>56</v>
      </c>
    </row>
    <row r="90" spans="1:5" ht="15" customHeight="1">
      <c r="A90" s="145" t="s">
        <v>219</v>
      </c>
      <c r="B90" s="145" t="s">
        <v>220</v>
      </c>
      <c r="C90" s="110" t="s">
        <v>14</v>
      </c>
      <c r="D90" s="110" t="s">
        <v>208</v>
      </c>
      <c r="E90" s="37">
        <v>53</v>
      </c>
    </row>
    <row r="91" spans="1:5" ht="15" customHeight="1">
      <c r="A91" s="109" t="s">
        <v>245</v>
      </c>
      <c r="B91" s="109" t="s">
        <v>246</v>
      </c>
      <c r="C91" s="110" t="s">
        <v>14</v>
      </c>
      <c r="D91" s="110" t="s">
        <v>225</v>
      </c>
      <c r="E91" s="37">
        <v>97</v>
      </c>
    </row>
    <row r="92" spans="1:5" ht="15" customHeight="1">
      <c r="A92" s="13" t="s">
        <v>153</v>
      </c>
      <c r="B92" s="13" t="s">
        <v>224</v>
      </c>
      <c r="C92" s="91" t="s">
        <v>14</v>
      </c>
      <c r="D92" s="91" t="s">
        <v>225</v>
      </c>
      <c r="E92" s="37">
        <v>95</v>
      </c>
    </row>
    <row r="93" spans="1:5" ht="15" customHeight="1">
      <c r="A93" s="109" t="s">
        <v>241</v>
      </c>
      <c r="B93" s="109" t="s">
        <v>242</v>
      </c>
      <c r="C93" s="110" t="s">
        <v>14</v>
      </c>
      <c r="D93" s="110" t="s">
        <v>225</v>
      </c>
      <c r="E93" s="37">
        <v>95</v>
      </c>
    </row>
    <row r="94" spans="1:5" ht="15" customHeight="1">
      <c r="A94" s="13" t="s">
        <v>63</v>
      </c>
      <c r="B94" s="13" t="s">
        <v>232</v>
      </c>
      <c r="C94" s="91" t="s">
        <v>14</v>
      </c>
      <c r="D94" s="91" t="s">
        <v>225</v>
      </c>
      <c r="E94" s="37">
        <v>92</v>
      </c>
    </row>
    <row r="95" spans="1:5" ht="15" customHeight="1">
      <c r="A95" s="109" t="s">
        <v>239</v>
      </c>
      <c r="B95" s="109" t="s">
        <v>240</v>
      </c>
      <c r="C95" s="110" t="s">
        <v>14</v>
      </c>
      <c r="D95" s="110" t="s">
        <v>225</v>
      </c>
      <c r="E95" s="37">
        <v>91</v>
      </c>
    </row>
    <row r="96" spans="1:5" ht="15" customHeight="1">
      <c r="A96" s="13" t="s">
        <v>167</v>
      </c>
      <c r="B96" s="13" t="s">
        <v>228</v>
      </c>
      <c r="C96" s="91" t="s">
        <v>14</v>
      </c>
      <c r="D96" s="91" t="s">
        <v>225</v>
      </c>
      <c r="E96" s="37">
        <v>91</v>
      </c>
    </row>
    <row r="97" spans="1:5" ht="15" customHeight="1">
      <c r="A97" s="109" t="s">
        <v>166</v>
      </c>
      <c r="B97" s="109" t="s">
        <v>229</v>
      </c>
      <c r="C97" s="110" t="s">
        <v>14</v>
      </c>
      <c r="D97" s="110" t="s">
        <v>225</v>
      </c>
      <c r="E97" s="37">
        <v>90</v>
      </c>
    </row>
    <row r="98" spans="1:5" ht="15" customHeight="1">
      <c r="A98" s="13" t="s">
        <v>226</v>
      </c>
      <c r="B98" s="13" t="s">
        <v>227</v>
      </c>
      <c r="C98" s="91" t="s">
        <v>14</v>
      </c>
      <c r="D98" s="91" t="s">
        <v>225</v>
      </c>
      <c r="E98" s="37">
        <v>89</v>
      </c>
    </row>
    <row r="99" spans="1:5" ht="15" customHeight="1">
      <c r="A99" s="109" t="s">
        <v>243</v>
      </c>
      <c r="B99" s="109" t="s">
        <v>244</v>
      </c>
      <c r="C99" s="110" t="s">
        <v>14</v>
      </c>
      <c r="D99" s="110" t="s">
        <v>225</v>
      </c>
      <c r="E99" s="37">
        <v>81</v>
      </c>
    </row>
    <row r="100" spans="1:5" ht="15" customHeight="1">
      <c r="A100" s="13" t="s">
        <v>237</v>
      </c>
      <c r="B100" s="13" t="s">
        <v>238</v>
      </c>
      <c r="C100" s="94" t="s">
        <v>14</v>
      </c>
      <c r="D100" s="91" t="s">
        <v>225</v>
      </c>
      <c r="E100" s="37">
        <v>80</v>
      </c>
    </row>
    <row r="101" spans="1:5" ht="15" customHeight="1">
      <c r="A101" s="109" t="s">
        <v>274</v>
      </c>
      <c r="B101" s="109" t="s">
        <v>275</v>
      </c>
      <c r="C101" s="120" t="s">
        <v>14</v>
      </c>
      <c r="D101" s="110" t="s">
        <v>270</v>
      </c>
      <c r="E101" s="37">
        <v>97</v>
      </c>
    </row>
    <row r="102" spans="1:5" ht="15" customHeight="1">
      <c r="A102" s="13" t="s">
        <v>281</v>
      </c>
      <c r="B102" s="13" t="s">
        <v>282</v>
      </c>
      <c r="C102" s="94" t="s">
        <v>14</v>
      </c>
      <c r="D102" s="91" t="s">
        <v>270</v>
      </c>
      <c r="E102" s="37">
        <v>95</v>
      </c>
    </row>
    <row r="103" spans="1:5" ht="15" customHeight="1">
      <c r="A103" s="109" t="s">
        <v>276</v>
      </c>
      <c r="B103" s="109" t="s">
        <v>277</v>
      </c>
      <c r="C103" s="120" t="s">
        <v>14</v>
      </c>
      <c r="D103" s="110" t="s">
        <v>270</v>
      </c>
      <c r="E103" s="37">
        <v>94</v>
      </c>
    </row>
    <row r="104" spans="1:5" ht="15" customHeight="1">
      <c r="A104" s="13" t="s">
        <v>280</v>
      </c>
      <c r="B104" s="13" t="s">
        <v>228</v>
      </c>
      <c r="C104" s="94" t="s">
        <v>14</v>
      </c>
      <c r="D104" s="91" t="s">
        <v>270</v>
      </c>
      <c r="E104" s="37">
        <v>90</v>
      </c>
    </row>
    <row r="105" spans="1:5" ht="15" customHeight="1">
      <c r="A105" s="109" t="s">
        <v>54</v>
      </c>
      <c r="B105" s="109" t="s">
        <v>269</v>
      </c>
      <c r="C105" s="120" t="s">
        <v>14</v>
      </c>
      <c r="D105" s="110" t="s">
        <v>270</v>
      </c>
      <c r="E105" s="37">
        <v>88</v>
      </c>
    </row>
    <row r="106" spans="1:5" ht="15" customHeight="1">
      <c r="A106" s="13" t="s">
        <v>167</v>
      </c>
      <c r="B106" s="13" t="s">
        <v>272</v>
      </c>
      <c r="C106" s="94" t="s">
        <v>14</v>
      </c>
      <c r="D106" s="91" t="s">
        <v>270</v>
      </c>
      <c r="E106" s="37">
        <v>87</v>
      </c>
    </row>
    <row r="107" spans="1:5" ht="15" customHeight="1">
      <c r="A107" s="109" t="s">
        <v>24</v>
      </c>
      <c r="B107" s="109" t="s">
        <v>271</v>
      </c>
      <c r="C107" s="120" t="s">
        <v>14</v>
      </c>
      <c r="D107" s="110" t="s">
        <v>270</v>
      </c>
      <c r="E107" s="37">
        <v>86</v>
      </c>
    </row>
    <row r="108" spans="1:5" ht="15" customHeight="1">
      <c r="A108" s="13" t="s">
        <v>278</v>
      </c>
      <c r="B108" s="13" t="s">
        <v>279</v>
      </c>
      <c r="C108" s="91" t="s">
        <v>14</v>
      </c>
      <c r="D108" s="91" t="s">
        <v>270</v>
      </c>
      <c r="E108" s="37">
        <v>86</v>
      </c>
    </row>
    <row r="109" spans="1:5" ht="15" customHeight="1">
      <c r="A109" s="109" t="s">
        <v>255</v>
      </c>
      <c r="B109" s="109" t="s">
        <v>256</v>
      </c>
      <c r="C109" s="110" t="s">
        <v>14</v>
      </c>
      <c r="D109" s="110" t="s">
        <v>252</v>
      </c>
      <c r="E109" s="37">
        <v>96</v>
      </c>
    </row>
    <row r="110" spans="1:5" ht="15" customHeight="1">
      <c r="A110" s="13" t="s">
        <v>250</v>
      </c>
      <c r="B110" s="13" t="s">
        <v>251</v>
      </c>
      <c r="C110" s="91" t="s">
        <v>14</v>
      </c>
      <c r="D110" s="91" t="s">
        <v>252</v>
      </c>
      <c r="E110" s="37">
        <v>96</v>
      </c>
    </row>
    <row r="111" spans="1:5" ht="15" customHeight="1">
      <c r="A111" s="109" t="s">
        <v>257</v>
      </c>
      <c r="B111" s="109" t="s">
        <v>258</v>
      </c>
      <c r="C111" s="110" t="s">
        <v>14</v>
      </c>
      <c r="D111" s="110" t="s">
        <v>252</v>
      </c>
      <c r="E111" s="37">
        <v>95</v>
      </c>
    </row>
    <row r="112" spans="1:5" ht="15" customHeight="1">
      <c r="A112" s="13" t="s">
        <v>253</v>
      </c>
      <c r="B112" s="13" t="s">
        <v>254</v>
      </c>
      <c r="C112" s="91" t="s">
        <v>14</v>
      </c>
      <c r="D112" s="91" t="s">
        <v>252</v>
      </c>
      <c r="E112" s="37">
        <v>95</v>
      </c>
    </row>
    <row r="113" spans="1:5" ht="15" customHeight="1">
      <c r="A113" s="109" t="s">
        <v>20</v>
      </c>
      <c r="B113" s="109" t="s">
        <v>267</v>
      </c>
      <c r="C113" s="110" t="s">
        <v>14</v>
      </c>
      <c r="D113" s="110" t="s">
        <v>252</v>
      </c>
      <c r="E113" s="37">
        <v>94</v>
      </c>
    </row>
    <row r="114" spans="1:5" ht="15" customHeight="1">
      <c r="A114" s="13" t="s">
        <v>60</v>
      </c>
      <c r="B114" s="13" t="s">
        <v>264</v>
      </c>
      <c r="C114" s="91" t="s">
        <v>14</v>
      </c>
      <c r="D114" s="91" t="s">
        <v>252</v>
      </c>
      <c r="E114" s="37">
        <v>93</v>
      </c>
    </row>
    <row r="115" spans="1:5" ht="15" customHeight="1">
      <c r="A115" s="109" t="s">
        <v>20</v>
      </c>
      <c r="B115" s="109" t="s">
        <v>261</v>
      </c>
      <c r="C115" s="110" t="s">
        <v>14</v>
      </c>
      <c r="D115" s="110" t="s">
        <v>252</v>
      </c>
      <c r="E115" s="37">
        <v>91</v>
      </c>
    </row>
    <row r="116" spans="1:5" ht="15" customHeight="1">
      <c r="A116" s="95" t="s">
        <v>262</v>
      </c>
      <c r="B116" s="95" t="s">
        <v>263</v>
      </c>
      <c r="C116" s="93" t="s">
        <v>14</v>
      </c>
      <c r="D116" s="93" t="s">
        <v>252</v>
      </c>
      <c r="E116" s="46">
        <v>88</v>
      </c>
    </row>
    <row r="117" spans="1:5" ht="15" customHeight="1">
      <c r="A117" s="95" t="s">
        <v>289</v>
      </c>
      <c r="B117" s="95" t="s">
        <v>290</v>
      </c>
      <c r="C117" s="93" t="s">
        <v>14</v>
      </c>
      <c r="D117" s="93" t="s">
        <v>288</v>
      </c>
      <c r="E117" s="46">
        <v>93</v>
      </c>
    </row>
    <row r="118" spans="1:5" ht="15" customHeight="1">
      <c r="A118" s="122" t="s">
        <v>286</v>
      </c>
      <c r="B118" s="122" t="s">
        <v>287</v>
      </c>
      <c r="C118" s="123" t="s">
        <v>14</v>
      </c>
      <c r="D118" s="123" t="s">
        <v>288</v>
      </c>
      <c r="E118" s="46">
        <v>83</v>
      </c>
    </row>
    <row r="119" spans="1:5" ht="15" customHeight="1">
      <c r="A119" s="122" t="s">
        <v>167</v>
      </c>
      <c r="B119" s="122" t="s">
        <v>384</v>
      </c>
      <c r="C119" s="123" t="s">
        <v>14</v>
      </c>
      <c r="D119" s="123" t="s">
        <v>299</v>
      </c>
      <c r="E119" s="46">
        <v>93</v>
      </c>
    </row>
    <row r="120" spans="1:5" ht="15" customHeight="1">
      <c r="A120" s="95" t="s">
        <v>138</v>
      </c>
      <c r="B120" s="95" t="s">
        <v>302</v>
      </c>
      <c r="C120" s="93" t="s">
        <v>14</v>
      </c>
      <c r="D120" s="93" t="s">
        <v>299</v>
      </c>
      <c r="E120" s="46">
        <v>88</v>
      </c>
    </row>
    <row r="121" spans="1:5" ht="15" customHeight="1">
      <c r="A121" s="112" t="s">
        <v>155</v>
      </c>
      <c r="B121" s="112" t="s">
        <v>298</v>
      </c>
      <c r="C121" s="113" t="s">
        <v>14</v>
      </c>
      <c r="D121" s="113" t="s">
        <v>299</v>
      </c>
      <c r="E121" s="53">
        <v>82</v>
      </c>
    </row>
    <row r="122" spans="1:5" ht="15" customHeight="1">
      <c r="A122" s="244" t="s">
        <v>308</v>
      </c>
      <c r="B122" s="245"/>
      <c r="C122" s="245"/>
      <c r="D122" s="245"/>
      <c r="E122" s="246"/>
    </row>
    <row r="123" spans="1:5" ht="15" customHeight="1">
      <c r="A123" s="10" t="s">
        <v>0</v>
      </c>
      <c r="B123" s="10" t="s">
        <v>1</v>
      </c>
      <c r="C123" s="10" t="s">
        <v>2</v>
      </c>
      <c r="D123" s="10" t="s">
        <v>3</v>
      </c>
      <c r="E123" s="14" t="s">
        <v>5</v>
      </c>
    </row>
    <row r="124" spans="1:5" ht="15" customHeight="1">
      <c r="A124" s="108" t="s">
        <v>241</v>
      </c>
      <c r="B124" s="109" t="s">
        <v>316</v>
      </c>
      <c r="C124" s="110" t="s">
        <v>14</v>
      </c>
      <c r="D124" s="120" t="s">
        <v>308</v>
      </c>
      <c r="E124" s="105">
        <v>99</v>
      </c>
    </row>
    <row r="125" spans="1:5" ht="15" customHeight="1">
      <c r="A125" s="96" t="s">
        <v>312</v>
      </c>
      <c r="B125" s="13" t="s">
        <v>313</v>
      </c>
      <c r="C125" s="91" t="s">
        <v>14</v>
      </c>
      <c r="D125" s="94" t="s">
        <v>308</v>
      </c>
      <c r="E125" s="105">
        <v>97</v>
      </c>
    </row>
    <row r="126" spans="1:5" ht="15" customHeight="1">
      <c r="A126" s="108" t="s">
        <v>325</v>
      </c>
      <c r="B126" s="109" t="s">
        <v>326</v>
      </c>
      <c r="C126" s="110" t="s">
        <v>14</v>
      </c>
      <c r="D126" s="120" t="s">
        <v>308</v>
      </c>
      <c r="E126" s="105">
        <v>96</v>
      </c>
    </row>
    <row r="127" spans="1:5" ht="15" customHeight="1">
      <c r="A127" s="149" t="s">
        <v>309</v>
      </c>
      <c r="B127" s="118" t="s">
        <v>310</v>
      </c>
      <c r="C127" s="91" t="s">
        <v>14</v>
      </c>
      <c r="D127" s="94" t="s">
        <v>308</v>
      </c>
      <c r="E127" s="105">
        <v>96</v>
      </c>
    </row>
    <row r="128" spans="1:5" ht="15" customHeight="1">
      <c r="A128" s="108" t="s">
        <v>306</v>
      </c>
      <c r="B128" s="109" t="s">
        <v>307</v>
      </c>
      <c r="C128" s="110" t="s">
        <v>14</v>
      </c>
      <c r="D128" s="120" t="s">
        <v>308</v>
      </c>
      <c r="E128" s="105">
        <v>94</v>
      </c>
    </row>
    <row r="129" spans="1:5" ht="15" customHeight="1">
      <c r="A129" s="96" t="s">
        <v>319</v>
      </c>
      <c r="B129" s="13" t="s">
        <v>320</v>
      </c>
      <c r="C129" s="91" t="s">
        <v>14</v>
      </c>
      <c r="D129" s="94" t="s">
        <v>308</v>
      </c>
      <c r="E129" s="105">
        <v>93</v>
      </c>
    </row>
    <row r="130" spans="1:5" ht="15" customHeight="1">
      <c r="A130" s="108" t="s">
        <v>321</v>
      </c>
      <c r="B130" s="109" t="s">
        <v>322</v>
      </c>
      <c r="C130" s="110" t="s">
        <v>14</v>
      </c>
      <c r="D130" s="120" t="s">
        <v>308</v>
      </c>
      <c r="E130" s="105">
        <v>93</v>
      </c>
    </row>
    <row r="131" spans="1:5" ht="15" customHeight="1">
      <c r="A131" s="96" t="s">
        <v>138</v>
      </c>
      <c r="B131" s="13" t="s">
        <v>317</v>
      </c>
      <c r="C131" s="91" t="s">
        <v>14</v>
      </c>
      <c r="D131" s="94" t="s">
        <v>308</v>
      </c>
      <c r="E131" s="105">
        <v>92</v>
      </c>
    </row>
    <row r="132" spans="1:5" ht="15" customHeight="1">
      <c r="A132" s="108" t="s">
        <v>167</v>
      </c>
      <c r="B132" s="109" t="s">
        <v>318</v>
      </c>
      <c r="C132" s="110" t="s">
        <v>14</v>
      </c>
      <c r="D132" s="120" t="s">
        <v>308</v>
      </c>
      <c r="E132" s="105">
        <v>90</v>
      </c>
    </row>
    <row r="133" spans="1:5" ht="15" customHeight="1">
      <c r="A133" s="96" t="s">
        <v>314</v>
      </c>
      <c r="B133" s="13" t="s">
        <v>315</v>
      </c>
      <c r="C133" s="91" t="s">
        <v>14</v>
      </c>
      <c r="D133" s="94" t="s">
        <v>308</v>
      </c>
      <c r="E133" s="105">
        <v>90</v>
      </c>
    </row>
    <row r="134" spans="1:5" ht="15" customHeight="1">
      <c r="A134" s="147" t="s">
        <v>153</v>
      </c>
      <c r="B134" s="135" t="s">
        <v>311</v>
      </c>
      <c r="C134" s="110" t="s">
        <v>14</v>
      </c>
      <c r="D134" s="120" t="s">
        <v>308</v>
      </c>
      <c r="E134" s="105">
        <v>90</v>
      </c>
    </row>
    <row r="135" spans="1:5" ht="15" customHeight="1">
      <c r="A135" s="96" t="s">
        <v>56</v>
      </c>
      <c r="B135" s="13" t="s">
        <v>347</v>
      </c>
      <c r="C135" s="91" t="s">
        <v>14</v>
      </c>
      <c r="D135" s="94" t="s">
        <v>308</v>
      </c>
      <c r="E135" s="105">
        <v>89</v>
      </c>
    </row>
    <row r="136" spans="1:5" ht="15" customHeight="1">
      <c r="A136" s="108" t="s">
        <v>201</v>
      </c>
      <c r="B136" s="109" t="s">
        <v>334</v>
      </c>
      <c r="C136" s="110" t="s">
        <v>14</v>
      </c>
      <c r="D136" s="120" t="s">
        <v>308</v>
      </c>
      <c r="E136" s="105">
        <v>85</v>
      </c>
    </row>
    <row r="137" spans="1:5" ht="15" customHeight="1">
      <c r="A137" s="96" t="s">
        <v>331</v>
      </c>
      <c r="B137" s="13" t="s">
        <v>332</v>
      </c>
      <c r="C137" s="91" t="s">
        <v>14</v>
      </c>
      <c r="D137" s="94" t="s">
        <v>308</v>
      </c>
      <c r="E137" s="105">
        <v>85</v>
      </c>
    </row>
    <row r="138" spans="1:5" ht="15" customHeight="1">
      <c r="A138" s="108" t="s">
        <v>274</v>
      </c>
      <c r="B138" s="109" t="s">
        <v>348</v>
      </c>
      <c r="C138" s="110" t="s">
        <v>14</v>
      </c>
      <c r="D138" s="120" t="s">
        <v>308</v>
      </c>
      <c r="E138" s="105">
        <v>84</v>
      </c>
    </row>
    <row r="139" spans="1:5" ht="15" customHeight="1">
      <c r="A139" s="96" t="s">
        <v>327</v>
      </c>
      <c r="B139" s="13" t="s">
        <v>328</v>
      </c>
      <c r="C139" s="91" t="s">
        <v>14</v>
      </c>
      <c r="D139" s="94" t="s">
        <v>308</v>
      </c>
      <c r="E139" s="105">
        <v>84</v>
      </c>
    </row>
    <row r="140" spans="1:5" ht="15" customHeight="1">
      <c r="A140" s="108" t="s">
        <v>323</v>
      </c>
      <c r="B140" s="109" t="s">
        <v>324</v>
      </c>
      <c r="C140" s="110" t="s">
        <v>14</v>
      </c>
      <c r="D140" s="120" t="s">
        <v>308</v>
      </c>
      <c r="E140" s="105">
        <v>83</v>
      </c>
    </row>
    <row r="141" spans="1:5" ht="15" customHeight="1">
      <c r="A141" s="149" t="s">
        <v>245</v>
      </c>
      <c r="B141" s="118" t="s">
        <v>335</v>
      </c>
      <c r="C141" s="91" t="s">
        <v>14</v>
      </c>
      <c r="D141" s="94" t="s">
        <v>308</v>
      </c>
      <c r="E141" s="105">
        <v>82</v>
      </c>
    </row>
    <row r="142" spans="1:5" ht="15" customHeight="1">
      <c r="A142" s="147" t="s">
        <v>34</v>
      </c>
      <c r="B142" s="135" t="s">
        <v>337</v>
      </c>
      <c r="C142" s="110" t="s">
        <v>14</v>
      </c>
      <c r="D142" s="120" t="s">
        <v>308</v>
      </c>
      <c r="E142" s="105">
        <v>81</v>
      </c>
    </row>
    <row r="143" spans="1:5" ht="15" customHeight="1">
      <c r="A143" s="96" t="s">
        <v>340</v>
      </c>
      <c r="B143" s="13" t="s">
        <v>332</v>
      </c>
      <c r="C143" s="91" t="s">
        <v>14</v>
      </c>
      <c r="D143" s="94" t="s">
        <v>308</v>
      </c>
      <c r="E143" s="105">
        <v>80</v>
      </c>
    </row>
    <row r="144" spans="1:5" ht="15" customHeight="1">
      <c r="A144" s="108" t="s">
        <v>353</v>
      </c>
      <c r="B144" s="109" t="s">
        <v>354</v>
      </c>
      <c r="C144" s="110" t="s">
        <v>14</v>
      </c>
      <c r="D144" s="120" t="s">
        <v>308</v>
      </c>
      <c r="E144" s="105">
        <v>73</v>
      </c>
    </row>
    <row r="145" spans="1:5" ht="15" customHeight="1">
      <c r="A145" s="96" t="s">
        <v>217</v>
      </c>
      <c r="B145" s="13" t="s">
        <v>336</v>
      </c>
      <c r="C145" s="91" t="s">
        <v>14</v>
      </c>
      <c r="D145" s="94" t="s">
        <v>308</v>
      </c>
      <c r="E145" s="105">
        <v>71</v>
      </c>
    </row>
    <row r="146" spans="1:5" ht="15" customHeight="1">
      <c r="A146" s="108" t="s">
        <v>357</v>
      </c>
      <c r="B146" s="109" t="s">
        <v>358</v>
      </c>
      <c r="C146" s="110" t="s">
        <v>14</v>
      </c>
      <c r="D146" s="110" t="s">
        <v>308</v>
      </c>
      <c r="E146" s="105">
        <v>58</v>
      </c>
    </row>
    <row r="147" spans="1:5" ht="15" customHeight="1">
      <c r="A147" s="96" t="s">
        <v>130</v>
      </c>
      <c r="B147" s="13" t="s">
        <v>346</v>
      </c>
      <c r="C147" s="91" t="s">
        <v>14</v>
      </c>
      <c r="D147" s="91" t="s">
        <v>308</v>
      </c>
      <c r="E147" s="105">
        <v>48</v>
      </c>
    </row>
    <row r="148" spans="1:5" ht="15" customHeight="1">
      <c r="A148" s="108" t="s">
        <v>366</v>
      </c>
      <c r="B148" s="109" t="s">
        <v>367</v>
      </c>
      <c r="C148" s="110" t="s">
        <v>14</v>
      </c>
      <c r="D148" s="110" t="s">
        <v>308</v>
      </c>
      <c r="E148" s="105"/>
    </row>
    <row r="149" spans="1:5" ht="15" customHeight="1">
      <c r="A149" s="96" t="s">
        <v>361</v>
      </c>
      <c r="B149" s="13" t="s">
        <v>362</v>
      </c>
      <c r="C149" s="91" t="s">
        <v>14</v>
      </c>
      <c r="D149" s="91" t="s">
        <v>308</v>
      </c>
      <c r="E149" s="105"/>
    </row>
    <row r="150" spans="1:5" ht="15" customHeight="1">
      <c r="A150" s="108" t="s">
        <v>385</v>
      </c>
      <c r="B150" s="109" t="s">
        <v>386</v>
      </c>
      <c r="C150" s="110" t="s">
        <v>14</v>
      </c>
      <c r="D150" s="110" t="s">
        <v>308</v>
      </c>
      <c r="E150" s="105"/>
    </row>
    <row r="151" spans="1:5" ht="15" customHeight="1">
      <c r="A151" s="130" t="s">
        <v>363</v>
      </c>
      <c r="B151" s="20" t="s">
        <v>364</v>
      </c>
      <c r="C151" s="131" t="s">
        <v>14</v>
      </c>
      <c r="D151" s="131" t="s">
        <v>308</v>
      </c>
      <c r="E151" s="106"/>
    </row>
    <row r="152" spans="1:5" ht="15" customHeight="1">
      <c r="A152" s="6"/>
      <c r="B152" s="6"/>
      <c r="C152" s="6"/>
      <c r="D152" s="6"/>
      <c r="E152" s="7"/>
    </row>
    <row r="153" spans="1:5" ht="15" customHeight="1">
      <c r="A153" s="6"/>
      <c r="B153" s="6"/>
      <c r="C153" s="6"/>
      <c r="D153" s="6"/>
      <c r="E153" s="7"/>
    </row>
  </sheetData>
  <mergeCells count="2">
    <mergeCell ref="A122:E122"/>
    <mergeCell ref="A1:E1"/>
  </mergeCells>
  <printOptions/>
  <pageMargins left="0.7" right="0.7" top="0.75" bottom="0.75" header="0.3" footer="0.3"/>
  <pageSetup orientation="portrait" paperSize="9"/>
  <tableParts>
    <tablePart r:id="rId1"/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35EBC-5E56-40D6-B7CE-0103774C2B2B}">
  <dimension ref="A1:E137"/>
  <sheetViews>
    <sheetView zoomScale="88" zoomScaleNormal="88" workbookViewId="0" topLeftCell="A1">
      <pane ySplit="1" topLeftCell="D2" activePane="bottomLeft" state="frozen"/>
      <selection pane="bottomLeft" activeCell="F135" sqref="F135"/>
    </sheetView>
  </sheetViews>
  <sheetFormatPr defaultColWidth="9.140625" defaultRowHeight="15" customHeight="1"/>
  <cols>
    <col min="1" max="4" width="12.421875" style="13" customWidth="1"/>
    <col min="5" max="5" width="15.28125" style="3" customWidth="1"/>
  </cols>
  <sheetData>
    <row r="1" spans="1:5" ht="19.35">
      <c r="A1" s="10" t="s">
        <v>0</v>
      </c>
      <c r="B1" s="10" t="s">
        <v>1</v>
      </c>
      <c r="C1" s="10" t="s">
        <v>2</v>
      </c>
      <c r="D1" s="10" t="s">
        <v>3</v>
      </c>
      <c r="E1" s="11" t="s">
        <v>6</v>
      </c>
    </row>
    <row r="2" spans="1:5" ht="19.35">
      <c r="A2" s="10" t="s">
        <v>0</v>
      </c>
      <c r="B2" s="10" t="s">
        <v>1</v>
      </c>
      <c r="C2" s="10" t="s">
        <v>2</v>
      </c>
      <c r="D2" s="10" t="s">
        <v>3</v>
      </c>
      <c r="E2" s="11" t="s">
        <v>6</v>
      </c>
    </row>
    <row r="3" spans="1:5" ht="14.45">
      <c r="A3" s="109" t="s">
        <v>69</v>
      </c>
      <c r="B3" s="109" t="s">
        <v>70</v>
      </c>
      <c r="C3" s="110" t="s">
        <v>14</v>
      </c>
      <c r="D3" s="110" t="s">
        <v>15</v>
      </c>
      <c r="E3" s="38">
        <v>94</v>
      </c>
    </row>
    <row r="4" spans="1:5" ht="14.45">
      <c r="A4" s="13" t="s">
        <v>38</v>
      </c>
      <c r="B4" s="13" t="s">
        <v>39</v>
      </c>
      <c r="C4" s="91" t="s">
        <v>14</v>
      </c>
      <c r="D4" s="91" t="s">
        <v>15</v>
      </c>
      <c r="E4" s="38">
        <v>93</v>
      </c>
    </row>
    <row r="5" spans="1:5" ht="14.45">
      <c r="A5" s="109" t="s">
        <v>16</v>
      </c>
      <c r="B5" s="109" t="s">
        <v>17</v>
      </c>
      <c r="C5" s="110" t="s">
        <v>14</v>
      </c>
      <c r="D5" s="110" t="s">
        <v>15</v>
      </c>
      <c r="E5" s="38">
        <v>92</v>
      </c>
    </row>
    <row r="6" spans="1:5" ht="14.45">
      <c r="A6" s="13" t="s">
        <v>136</v>
      </c>
      <c r="B6" s="13" t="s">
        <v>137</v>
      </c>
      <c r="C6" s="91" t="s">
        <v>14</v>
      </c>
      <c r="D6" s="91" t="s">
        <v>134</v>
      </c>
      <c r="E6" s="38">
        <v>92</v>
      </c>
    </row>
    <row r="7" spans="1:5" ht="14.45">
      <c r="A7" s="109" t="s">
        <v>138</v>
      </c>
      <c r="B7" s="109" t="s">
        <v>139</v>
      </c>
      <c r="C7" s="110" t="s">
        <v>14</v>
      </c>
      <c r="D7" s="110" t="s">
        <v>134</v>
      </c>
      <c r="E7" s="38">
        <v>92</v>
      </c>
    </row>
    <row r="8" spans="1:5" ht="14.45">
      <c r="A8" s="13" t="s">
        <v>71</v>
      </c>
      <c r="B8" s="13" t="s">
        <v>72</v>
      </c>
      <c r="C8" s="91" t="s">
        <v>14</v>
      </c>
      <c r="D8" s="91" t="s">
        <v>15</v>
      </c>
      <c r="E8" s="38">
        <v>91</v>
      </c>
    </row>
    <row r="9" spans="1:5" ht="14.45">
      <c r="A9" s="13" t="s">
        <v>140</v>
      </c>
      <c r="B9" s="13" t="s">
        <v>141</v>
      </c>
      <c r="C9" s="91" t="s">
        <v>14</v>
      </c>
      <c r="D9" s="91" t="s">
        <v>134</v>
      </c>
      <c r="E9" s="38">
        <v>90</v>
      </c>
    </row>
    <row r="10" spans="1:5" ht="14.45">
      <c r="A10" s="109" t="s">
        <v>143</v>
      </c>
      <c r="B10" s="109" t="s">
        <v>144</v>
      </c>
      <c r="C10" s="110" t="s">
        <v>14</v>
      </c>
      <c r="D10" s="110" t="s">
        <v>134</v>
      </c>
      <c r="E10" s="38">
        <v>89</v>
      </c>
    </row>
    <row r="11" spans="1:5" ht="14.45">
      <c r="A11" s="109" t="s">
        <v>250</v>
      </c>
      <c r="B11" s="109" t="s">
        <v>251</v>
      </c>
      <c r="C11" s="110" t="s">
        <v>14</v>
      </c>
      <c r="D11" s="110" t="s">
        <v>252</v>
      </c>
      <c r="E11" s="38">
        <v>89</v>
      </c>
    </row>
    <row r="12" spans="1:5" ht="14.45">
      <c r="A12" s="109" t="s">
        <v>16</v>
      </c>
      <c r="B12" s="109" t="s">
        <v>59</v>
      </c>
      <c r="C12" s="110" t="s">
        <v>14</v>
      </c>
      <c r="D12" s="110" t="s">
        <v>15</v>
      </c>
      <c r="E12" s="38">
        <v>88</v>
      </c>
    </row>
    <row r="13" spans="1:5" ht="14.45">
      <c r="A13" s="13" t="s">
        <v>30</v>
      </c>
      <c r="B13" s="13" t="s">
        <v>31</v>
      </c>
      <c r="C13" s="91" t="s">
        <v>14</v>
      </c>
      <c r="D13" s="91" t="s">
        <v>15</v>
      </c>
      <c r="E13" s="38">
        <v>88</v>
      </c>
    </row>
    <row r="14" spans="1:5" ht="14.45">
      <c r="A14" s="109" t="s">
        <v>45</v>
      </c>
      <c r="B14" s="109" t="s">
        <v>87</v>
      </c>
      <c r="C14" s="110" t="s">
        <v>14</v>
      </c>
      <c r="D14" s="110" t="s">
        <v>15</v>
      </c>
      <c r="E14" s="38">
        <v>88</v>
      </c>
    </row>
    <row r="15" spans="1:5" ht="14.45">
      <c r="A15" s="13" t="s">
        <v>22</v>
      </c>
      <c r="B15" s="13" t="s">
        <v>23</v>
      </c>
      <c r="C15" s="91" t="s">
        <v>14</v>
      </c>
      <c r="D15" s="91" t="s">
        <v>15</v>
      </c>
      <c r="E15" s="38">
        <v>88</v>
      </c>
    </row>
    <row r="16" spans="1:5" ht="14.45">
      <c r="A16" s="109" t="s">
        <v>20</v>
      </c>
      <c r="B16" s="109" t="s">
        <v>49</v>
      </c>
      <c r="C16" s="110" t="s">
        <v>14</v>
      </c>
      <c r="D16" s="110" t="s">
        <v>15</v>
      </c>
      <c r="E16" s="38">
        <v>88</v>
      </c>
    </row>
    <row r="17" spans="1:5" ht="14.45">
      <c r="A17" s="109" t="s">
        <v>145</v>
      </c>
      <c r="B17" s="109" t="s">
        <v>93</v>
      </c>
      <c r="C17" s="110" t="s">
        <v>14</v>
      </c>
      <c r="D17" s="110" t="s">
        <v>134</v>
      </c>
      <c r="E17" s="38">
        <v>88</v>
      </c>
    </row>
    <row r="18" spans="1:5" ht="14.45">
      <c r="A18" s="13" t="s">
        <v>32</v>
      </c>
      <c r="B18" s="13" t="s">
        <v>33</v>
      </c>
      <c r="C18" s="91" t="s">
        <v>14</v>
      </c>
      <c r="D18" s="91" t="s">
        <v>15</v>
      </c>
      <c r="E18" s="38">
        <v>87</v>
      </c>
    </row>
    <row r="19" spans="1:5" ht="14.45">
      <c r="A19" s="109" t="s">
        <v>60</v>
      </c>
      <c r="B19" s="109" t="s">
        <v>61</v>
      </c>
      <c r="C19" s="110" t="s">
        <v>14</v>
      </c>
      <c r="D19" s="110" t="s">
        <v>15</v>
      </c>
      <c r="E19" s="38">
        <v>87</v>
      </c>
    </row>
    <row r="20" spans="1:5" ht="14.45">
      <c r="A20" s="13" t="s">
        <v>24</v>
      </c>
      <c r="B20" s="13" t="s">
        <v>25</v>
      </c>
      <c r="C20" s="91" t="s">
        <v>14</v>
      </c>
      <c r="D20" s="91" t="s">
        <v>15</v>
      </c>
      <c r="E20" s="38">
        <v>87</v>
      </c>
    </row>
    <row r="21" spans="1:5" ht="14.45">
      <c r="A21" s="109" t="s">
        <v>66</v>
      </c>
      <c r="B21" s="109" t="s">
        <v>146</v>
      </c>
      <c r="C21" s="110" t="s">
        <v>14</v>
      </c>
      <c r="D21" s="110" t="s">
        <v>134</v>
      </c>
      <c r="E21" s="38">
        <v>86</v>
      </c>
    </row>
    <row r="22" spans="1:5" ht="14.45">
      <c r="A22" s="13" t="s">
        <v>20</v>
      </c>
      <c r="B22" s="13" t="s">
        <v>261</v>
      </c>
      <c r="C22" s="91" t="s">
        <v>14</v>
      </c>
      <c r="D22" s="91" t="s">
        <v>252</v>
      </c>
      <c r="E22" s="38">
        <v>86</v>
      </c>
    </row>
    <row r="23" spans="1:5" ht="14.45">
      <c r="A23" s="109" t="s">
        <v>62</v>
      </c>
      <c r="B23" s="109" t="s">
        <v>21</v>
      </c>
      <c r="C23" s="110" t="s">
        <v>14</v>
      </c>
      <c r="D23" s="110" t="s">
        <v>15</v>
      </c>
      <c r="E23" s="38">
        <v>85</v>
      </c>
    </row>
    <row r="24" spans="1:5" ht="14.45">
      <c r="A24" s="13" t="s">
        <v>50</v>
      </c>
      <c r="B24" s="13" t="s">
        <v>51</v>
      </c>
      <c r="C24" s="91" t="s">
        <v>14</v>
      </c>
      <c r="D24" s="91" t="s">
        <v>15</v>
      </c>
      <c r="E24" s="38">
        <v>85</v>
      </c>
    </row>
    <row r="25" spans="1:5" ht="14.45">
      <c r="A25" s="109" t="s">
        <v>88</v>
      </c>
      <c r="B25" s="109" t="s">
        <v>89</v>
      </c>
      <c r="C25" s="110" t="s">
        <v>14</v>
      </c>
      <c r="D25" s="110" t="s">
        <v>15</v>
      </c>
      <c r="E25" s="38">
        <v>85</v>
      </c>
    </row>
    <row r="26" spans="1:5" ht="14.45">
      <c r="A26" s="13" t="s">
        <v>273</v>
      </c>
      <c r="B26" s="13" t="s">
        <v>120</v>
      </c>
      <c r="C26" s="91" t="s">
        <v>14</v>
      </c>
      <c r="D26" s="91" t="s">
        <v>270</v>
      </c>
      <c r="E26" s="38">
        <v>85</v>
      </c>
    </row>
    <row r="27" spans="1:5" ht="14.45">
      <c r="A27" s="13" t="s">
        <v>80</v>
      </c>
      <c r="B27" s="13" t="s">
        <v>81</v>
      </c>
      <c r="C27" s="91" t="s">
        <v>14</v>
      </c>
      <c r="D27" s="91" t="s">
        <v>15</v>
      </c>
      <c r="E27" s="38">
        <v>84</v>
      </c>
    </row>
    <row r="28" spans="1:5" ht="14.45">
      <c r="A28" s="109" t="s">
        <v>20</v>
      </c>
      <c r="B28" s="109" t="s">
        <v>73</v>
      </c>
      <c r="C28" s="110" t="s">
        <v>14</v>
      </c>
      <c r="D28" s="110" t="s">
        <v>15</v>
      </c>
      <c r="E28" s="38">
        <v>84</v>
      </c>
    </row>
    <row r="29" spans="1:5" ht="14.45">
      <c r="A29" s="13" t="s">
        <v>40</v>
      </c>
      <c r="B29" s="13" t="s">
        <v>41</v>
      </c>
      <c r="C29" s="91" t="s">
        <v>14</v>
      </c>
      <c r="D29" s="91" t="s">
        <v>15</v>
      </c>
      <c r="E29" s="38">
        <v>84</v>
      </c>
    </row>
    <row r="30" spans="1:5" ht="14.45">
      <c r="A30" s="13" t="s">
        <v>147</v>
      </c>
      <c r="B30" s="13" t="s">
        <v>148</v>
      </c>
      <c r="C30" s="91" t="s">
        <v>14</v>
      </c>
      <c r="D30" s="91" t="s">
        <v>134</v>
      </c>
      <c r="E30" s="38">
        <v>84</v>
      </c>
    </row>
    <row r="31" spans="1:5" ht="14.45">
      <c r="A31" s="13" t="s">
        <v>245</v>
      </c>
      <c r="B31" s="13" t="s">
        <v>246</v>
      </c>
      <c r="C31" s="91" t="s">
        <v>14</v>
      </c>
      <c r="D31" s="91" t="s">
        <v>225</v>
      </c>
      <c r="E31" s="38">
        <v>84</v>
      </c>
    </row>
    <row r="32" spans="1:5" ht="14.45">
      <c r="A32" s="13" t="s">
        <v>281</v>
      </c>
      <c r="B32" s="13" t="s">
        <v>282</v>
      </c>
      <c r="C32" s="91" t="s">
        <v>14</v>
      </c>
      <c r="D32" s="91" t="s">
        <v>270</v>
      </c>
      <c r="E32" s="38">
        <v>84</v>
      </c>
    </row>
    <row r="33" spans="1:5" ht="14.45">
      <c r="A33" s="109" t="s">
        <v>105</v>
      </c>
      <c r="B33" s="109" t="s">
        <v>106</v>
      </c>
      <c r="C33" s="110" t="s">
        <v>14</v>
      </c>
      <c r="D33" s="110" t="s">
        <v>15</v>
      </c>
      <c r="E33" s="38">
        <v>83</v>
      </c>
    </row>
    <row r="34" spans="1:5" ht="14.45">
      <c r="A34" s="13" t="s">
        <v>149</v>
      </c>
      <c r="B34" s="13" t="s">
        <v>150</v>
      </c>
      <c r="C34" s="91" t="s">
        <v>14</v>
      </c>
      <c r="D34" s="91" t="s">
        <v>134</v>
      </c>
      <c r="E34" s="38">
        <v>83</v>
      </c>
    </row>
    <row r="35" spans="1:5" ht="14.45">
      <c r="A35" s="13" t="s">
        <v>253</v>
      </c>
      <c r="B35" s="13" t="s">
        <v>254</v>
      </c>
      <c r="C35" s="91" t="s">
        <v>14</v>
      </c>
      <c r="D35" s="91" t="s">
        <v>252</v>
      </c>
      <c r="E35" s="38">
        <v>83</v>
      </c>
    </row>
    <row r="36" spans="1:5" ht="14.45">
      <c r="A36" s="13" t="s">
        <v>289</v>
      </c>
      <c r="B36" s="13" t="s">
        <v>290</v>
      </c>
      <c r="C36" s="91" t="s">
        <v>14</v>
      </c>
      <c r="D36" s="91" t="s">
        <v>288</v>
      </c>
      <c r="E36" s="38">
        <v>83</v>
      </c>
    </row>
    <row r="37" spans="1:5" ht="14.45">
      <c r="A37" s="13" t="s">
        <v>12</v>
      </c>
      <c r="B37" s="13" t="s">
        <v>13</v>
      </c>
      <c r="C37" s="91" t="s">
        <v>14</v>
      </c>
      <c r="D37" s="91" t="s">
        <v>15</v>
      </c>
      <c r="E37" s="38">
        <v>82</v>
      </c>
    </row>
    <row r="38" spans="1:5" ht="14.45">
      <c r="A38" s="118" t="s">
        <v>151</v>
      </c>
      <c r="B38" s="118" t="s">
        <v>152</v>
      </c>
      <c r="C38" s="91" t="s">
        <v>14</v>
      </c>
      <c r="D38" s="94" t="s">
        <v>134</v>
      </c>
      <c r="E38" s="153">
        <v>82</v>
      </c>
    </row>
    <row r="39" spans="1:5" ht="15" customHeight="1">
      <c r="A39" s="145" t="s">
        <v>206</v>
      </c>
      <c r="B39" s="145" t="s">
        <v>207</v>
      </c>
      <c r="C39" s="119" t="s">
        <v>14</v>
      </c>
      <c r="D39" s="120" t="s">
        <v>208</v>
      </c>
      <c r="E39" s="38">
        <v>82</v>
      </c>
    </row>
    <row r="40" spans="1:5" ht="15" customHeight="1">
      <c r="A40" s="109" t="s">
        <v>276</v>
      </c>
      <c r="B40" s="109" t="s">
        <v>277</v>
      </c>
      <c r="C40" s="123" t="s">
        <v>14</v>
      </c>
      <c r="D40" s="120" t="s">
        <v>270</v>
      </c>
      <c r="E40" s="38">
        <v>82</v>
      </c>
    </row>
    <row r="41" spans="1:5" ht="15" customHeight="1">
      <c r="A41" s="109" t="s">
        <v>36</v>
      </c>
      <c r="B41" s="109" t="s">
        <v>37</v>
      </c>
      <c r="C41" s="123" t="s">
        <v>14</v>
      </c>
      <c r="D41" s="120" t="s">
        <v>15</v>
      </c>
      <c r="E41" s="38">
        <v>81</v>
      </c>
    </row>
    <row r="42" spans="1:5" ht="15" customHeight="1">
      <c r="A42" s="118" t="s">
        <v>56</v>
      </c>
      <c r="B42" s="118" t="s">
        <v>57</v>
      </c>
      <c r="C42" s="136" t="s">
        <v>14</v>
      </c>
      <c r="D42" s="94" t="s">
        <v>15</v>
      </c>
      <c r="E42" s="38">
        <v>81</v>
      </c>
    </row>
    <row r="43" spans="1:5" ht="15" customHeight="1">
      <c r="A43" s="146" t="s">
        <v>42</v>
      </c>
      <c r="B43" s="147" t="s">
        <v>43</v>
      </c>
      <c r="C43" s="123" t="s">
        <v>14</v>
      </c>
      <c r="D43" s="120" t="s">
        <v>15</v>
      </c>
      <c r="E43" s="38">
        <v>81</v>
      </c>
    </row>
    <row r="44" spans="1:5" ht="15" customHeight="1">
      <c r="A44" s="148" t="s">
        <v>153</v>
      </c>
      <c r="B44" s="149" t="s">
        <v>154</v>
      </c>
      <c r="C44" s="93" t="s">
        <v>14</v>
      </c>
      <c r="D44" s="94" t="s">
        <v>134</v>
      </c>
      <c r="E44" s="38">
        <v>81</v>
      </c>
    </row>
    <row r="45" spans="1:5" ht="15" customHeight="1">
      <c r="A45" s="163" t="s">
        <v>111</v>
      </c>
      <c r="B45" s="163" t="s">
        <v>172</v>
      </c>
      <c r="C45" s="121" t="s">
        <v>14</v>
      </c>
      <c r="D45" s="120" t="s">
        <v>173</v>
      </c>
      <c r="E45" s="38">
        <v>81</v>
      </c>
    </row>
    <row r="46" spans="1:5" ht="15" customHeight="1">
      <c r="A46" s="163" t="s">
        <v>174</v>
      </c>
      <c r="B46" s="163" t="s">
        <v>175</v>
      </c>
      <c r="C46" s="121" t="s">
        <v>14</v>
      </c>
      <c r="D46" s="120" t="s">
        <v>173</v>
      </c>
      <c r="E46" s="38">
        <v>81</v>
      </c>
    </row>
    <row r="47" spans="1:5" ht="15" customHeight="1">
      <c r="A47" s="135" t="s">
        <v>167</v>
      </c>
      <c r="B47" s="135" t="s">
        <v>300</v>
      </c>
      <c r="C47" s="123" t="s">
        <v>14</v>
      </c>
      <c r="D47" s="120" t="s">
        <v>299</v>
      </c>
      <c r="E47" s="38">
        <v>81</v>
      </c>
    </row>
    <row r="48" spans="1:5" ht="15" customHeight="1">
      <c r="A48" s="164" t="s">
        <v>188</v>
      </c>
      <c r="B48" s="164" t="s">
        <v>189</v>
      </c>
      <c r="C48" s="126" t="s">
        <v>14</v>
      </c>
      <c r="D48" s="94" t="s">
        <v>173</v>
      </c>
      <c r="E48" s="38">
        <v>80</v>
      </c>
    </row>
    <row r="49" spans="1:5" ht="15" customHeight="1">
      <c r="A49" s="146" t="s">
        <v>255</v>
      </c>
      <c r="B49" s="147" t="s">
        <v>256</v>
      </c>
      <c r="C49" s="123" t="s">
        <v>14</v>
      </c>
      <c r="D49" s="120" t="s">
        <v>252</v>
      </c>
      <c r="E49" s="38">
        <v>80</v>
      </c>
    </row>
    <row r="50" spans="1:5" ht="15" customHeight="1">
      <c r="A50" s="148" t="s">
        <v>67</v>
      </c>
      <c r="B50" s="149" t="s">
        <v>68</v>
      </c>
      <c r="C50" s="93" t="s">
        <v>14</v>
      </c>
      <c r="D50" s="94" t="s">
        <v>15</v>
      </c>
      <c r="E50" s="38">
        <v>79</v>
      </c>
    </row>
    <row r="51" spans="1:5" ht="15" customHeight="1">
      <c r="A51" s="135" t="s">
        <v>20</v>
      </c>
      <c r="B51" s="135" t="s">
        <v>79</v>
      </c>
      <c r="C51" s="123" t="s">
        <v>14</v>
      </c>
      <c r="D51" s="120" t="s">
        <v>15</v>
      </c>
      <c r="E51" s="38">
        <v>79</v>
      </c>
    </row>
    <row r="52" spans="1:5" ht="15" customHeight="1">
      <c r="A52" s="135" t="s">
        <v>155</v>
      </c>
      <c r="B52" s="135" t="s">
        <v>156</v>
      </c>
      <c r="C52" s="123" t="s">
        <v>14</v>
      </c>
      <c r="D52" s="120" t="s">
        <v>134</v>
      </c>
      <c r="E52" s="38">
        <v>79</v>
      </c>
    </row>
    <row r="53" spans="1:5" ht="15" customHeight="1">
      <c r="A53" s="164" t="s">
        <v>197</v>
      </c>
      <c r="B53" s="164" t="s">
        <v>198</v>
      </c>
      <c r="C53" s="126" t="s">
        <v>14</v>
      </c>
      <c r="D53" s="94" t="s">
        <v>173</v>
      </c>
      <c r="E53" s="38">
        <v>79</v>
      </c>
    </row>
    <row r="54" spans="1:5" ht="15" customHeight="1">
      <c r="A54" s="135" t="s">
        <v>63</v>
      </c>
      <c r="B54" s="135" t="s">
        <v>232</v>
      </c>
      <c r="C54" s="120" t="s">
        <v>14</v>
      </c>
      <c r="D54" s="120" t="s">
        <v>225</v>
      </c>
      <c r="E54" s="38">
        <v>79</v>
      </c>
    </row>
    <row r="55" spans="1:5" ht="15" customHeight="1">
      <c r="A55" s="148" t="s">
        <v>20</v>
      </c>
      <c r="B55" s="149" t="s">
        <v>267</v>
      </c>
      <c r="C55" s="91" t="s">
        <v>14</v>
      </c>
      <c r="D55" s="94" t="s">
        <v>252</v>
      </c>
      <c r="E55" s="38">
        <v>79</v>
      </c>
    </row>
    <row r="56" spans="1:5" ht="15" customHeight="1">
      <c r="A56" s="148" t="s">
        <v>157</v>
      </c>
      <c r="B56" s="149" t="s">
        <v>158</v>
      </c>
      <c r="C56" s="91" t="s">
        <v>14</v>
      </c>
      <c r="D56" s="94" t="s">
        <v>134</v>
      </c>
      <c r="E56" s="38">
        <v>78</v>
      </c>
    </row>
    <row r="57" spans="1:5" ht="15" customHeight="1">
      <c r="A57" s="135" t="s">
        <v>159</v>
      </c>
      <c r="B57" s="135" t="s">
        <v>93</v>
      </c>
      <c r="C57" s="110" t="s">
        <v>14</v>
      </c>
      <c r="D57" s="120" t="s">
        <v>134</v>
      </c>
      <c r="E57" s="38">
        <v>78</v>
      </c>
    </row>
    <row r="58" spans="1:5" ht="15" customHeight="1">
      <c r="A58" s="135" t="s">
        <v>153</v>
      </c>
      <c r="B58" s="135" t="s">
        <v>224</v>
      </c>
      <c r="C58" s="110" t="s">
        <v>14</v>
      </c>
      <c r="D58" s="120" t="s">
        <v>225</v>
      </c>
      <c r="E58" s="153">
        <v>78</v>
      </c>
    </row>
    <row r="59" spans="1:5" ht="15" customHeight="1">
      <c r="A59" s="95" t="s">
        <v>34</v>
      </c>
      <c r="B59" s="95" t="s">
        <v>35</v>
      </c>
      <c r="C59" s="93" t="s">
        <v>14</v>
      </c>
      <c r="D59" s="92" t="s">
        <v>15</v>
      </c>
      <c r="E59" s="38">
        <v>77</v>
      </c>
    </row>
    <row r="60" spans="1:5" ht="15" customHeight="1">
      <c r="A60" s="122" t="s">
        <v>111</v>
      </c>
      <c r="B60" s="122" t="s">
        <v>112</v>
      </c>
      <c r="C60" s="123" t="s">
        <v>14</v>
      </c>
      <c r="D60" s="124" t="s">
        <v>15</v>
      </c>
      <c r="E60" s="38">
        <v>77</v>
      </c>
    </row>
    <row r="61" spans="1:5" ht="15" customHeight="1">
      <c r="A61" s="95" t="s">
        <v>116</v>
      </c>
      <c r="B61" s="95" t="s">
        <v>117</v>
      </c>
      <c r="C61" s="93" t="s">
        <v>14</v>
      </c>
      <c r="D61" s="92" t="s">
        <v>15</v>
      </c>
      <c r="E61" s="38">
        <v>77</v>
      </c>
    </row>
    <row r="62" spans="1:5" ht="15" customHeight="1">
      <c r="A62" s="122" t="s">
        <v>162</v>
      </c>
      <c r="B62" s="122" t="s">
        <v>163</v>
      </c>
      <c r="C62" s="123" t="s">
        <v>14</v>
      </c>
      <c r="D62" s="124" t="s">
        <v>134</v>
      </c>
      <c r="E62" s="38">
        <v>77</v>
      </c>
    </row>
    <row r="63" spans="1:5" ht="15" customHeight="1">
      <c r="A63" s="122" t="s">
        <v>63</v>
      </c>
      <c r="B63" s="122" t="s">
        <v>64</v>
      </c>
      <c r="C63" s="123" t="s">
        <v>14</v>
      </c>
      <c r="D63" s="124" t="s">
        <v>15</v>
      </c>
      <c r="E63" s="38">
        <v>76</v>
      </c>
    </row>
    <row r="64" spans="1:5" ht="15" customHeight="1">
      <c r="A64" s="95" t="s">
        <v>16</v>
      </c>
      <c r="B64" s="95" t="s">
        <v>44</v>
      </c>
      <c r="C64" s="93" t="s">
        <v>14</v>
      </c>
      <c r="D64" s="92" t="s">
        <v>15</v>
      </c>
      <c r="E64" s="38">
        <v>76</v>
      </c>
    </row>
    <row r="65" spans="1:5" ht="15" customHeight="1">
      <c r="A65" s="122" t="s">
        <v>113</v>
      </c>
      <c r="B65" s="122" t="s">
        <v>114</v>
      </c>
      <c r="C65" s="123" t="s">
        <v>14</v>
      </c>
      <c r="D65" s="124" t="s">
        <v>15</v>
      </c>
      <c r="E65" s="38">
        <v>76</v>
      </c>
    </row>
    <row r="66" spans="1:5" ht="15" customHeight="1">
      <c r="A66" s="95" t="s">
        <v>164</v>
      </c>
      <c r="B66" s="95" t="s">
        <v>165</v>
      </c>
      <c r="C66" s="93" t="s">
        <v>14</v>
      </c>
      <c r="D66" s="92" t="s">
        <v>134</v>
      </c>
      <c r="E66" s="38">
        <v>76</v>
      </c>
    </row>
    <row r="67" spans="1:5" ht="15" customHeight="1">
      <c r="A67" s="129" t="s">
        <v>34</v>
      </c>
      <c r="B67" s="129" t="s">
        <v>177</v>
      </c>
      <c r="C67" s="121" t="s">
        <v>14</v>
      </c>
      <c r="D67" s="124" t="s">
        <v>173</v>
      </c>
      <c r="E67" s="38">
        <v>76</v>
      </c>
    </row>
    <row r="68" spans="1:5" ht="15" customHeight="1">
      <c r="A68" s="122" t="s">
        <v>262</v>
      </c>
      <c r="B68" s="122" t="s">
        <v>263</v>
      </c>
      <c r="C68" s="123" t="s">
        <v>14</v>
      </c>
      <c r="D68" s="124" t="s">
        <v>252</v>
      </c>
      <c r="E68" s="38">
        <v>76</v>
      </c>
    </row>
    <row r="69" spans="1:5" ht="15" customHeight="1">
      <c r="A69" s="125" t="s">
        <v>178</v>
      </c>
      <c r="B69" s="125" t="s">
        <v>179</v>
      </c>
      <c r="C69" s="126" t="s">
        <v>14</v>
      </c>
      <c r="D69" s="92" t="s">
        <v>173</v>
      </c>
      <c r="E69" s="38">
        <v>75</v>
      </c>
    </row>
    <row r="70" spans="1:5" ht="15" customHeight="1">
      <c r="A70" s="129" t="s">
        <v>183</v>
      </c>
      <c r="B70" s="129" t="s">
        <v>184</v>
      </c>
      <c r="C70" s="121" t="s">
        <v>14</v>
      </c>
      <c r="D70" s="124" t="s">
        <v>173</v>
      </c>
      <c r="E70" s="38">
        <v>75</v>
      </c>
    </row>
    <row r="71" spans="1:5" ht="15" customHeight="1">
      <c r="A71" s="122" t="s">
        <v>166</v>
      </c>
      <c r="B71" s="122" t="s">
        <v>167</v>
      </c>
      <c r="C71" s="123" t="s">
        <v>14</v>
      </c>
      <c r="D71" s="124" t="s">
        <v>134</v>
      </c>
      <c r="E71" s="38">
        <v>74</v>
      </c>
    </row>
    <row r="72" spans="1:5" ht="15" customHeight="1">
      <c r="A72" s="125" t="s">
        <v>176</v>
      </c>
      <c r="B72" s="125" t="s">
        <v>93</v>
      </c>
      <c r="C72" s="126" t="s">
        <v>14</v>
      </c>
      <c r="D72" s="92" t="s">
        <v>173</v>
      </c>
      <c r="E72" s="38">
        <v>74</v>
      </c>
    </row>
    <row r="73" spans="1:5" ht="15" customHeight="1">
      <c r="A73" s="125" t="s">
        <v>185</v>
      </c>
      <c r="B73" s="125" t="s">
        <v>186</v>
      </c>
      <c r="C73" s="126" t="s">
        <v>14</v>
      </c>
      <c r="D73" s="92" t="s">
        <v>173</v>
      </c>
      <c r="E73" s="38">
        <v>74</v>
      </c>
    </row>
    <row r="74" spans="1:5" ht="15" customHeight="1">
      <c r="A74" s="13" t="s">
        <v>241</v>
      </c>
      <c r="B74" s="13" t="s">
        <v>242</v>
      </c>
      <c r="C74" s="91" t="s">
        <v>14</v>
      </c>
      <c r="D74" s="91" t="s">
        <v>225</v>
      </c>
      <c r="E74" s="38">
        <v>74</v>
      </c>
    </row>
    <row r="75" spans="1:5" ht="15" customHeight="1">
      <c r="A75" s="109" t="s">
        <v>239</v>
      </c>
      <c r="B75" s="109" t="s">
        <v>240</v>
      </c>
      <c r="C75" s="110" t="s">
        <v>14</v>
      </c>
      <c r="D75" s="110" t="s">
        <v>225</v>
      </c>
      <c r="E75" s="38">
        <v>74</v>
      </c>
    </row>
    <row r="76" spans="1:5" ht="15" customHeight="1">
      <c r="A76" s="109" t="s">
        <v>257</v>
      </c>
      <c r="B76" s="109" t="s">
        <v>258</v>
      </c>
      <c r="C76" s="110" t="s">
        <v>14</v>
      </c>
      <c r="D76" s="110" t="s">
        <v>252</v>
      </c>
      <c r="E76" s="38">
        <v>74</v>
      </c>
    </row>
    <row r="77" spans="1:5" ht="15" customHeight="1">
      <c r="A77" s="13" t="s">
        <v>155</v>
      </c>
      <c r="B77" s="13" t="s">
        <v>298</v>
      </c>
      <c r="C77" s="91" t="s">
        <v>14</v>
      </c>
      <c r="D77" s="91" t="s">
        <v>299</v>
      </c>
      <c r="E77" s="38">
        <v>74</v>
      </c>
    </row>
    <row r="78" spans="1:5" ht="15" customHeight="1">
      <c r="A78" s="13" t="s">
        <v>90</v>
      </c>
      <c r="B78" s="13" t="s">
        <v>91</v>
      </c>
      <c r="C78" s="91" t="s">
        <v>14</v>
      </c>
      <c r="D78" s="91" t="s">
        <v>15</v>
      </c>
      <c r="E78" s="38">
        <v>73</v>
      </c>
    </row>
    <row r="79" spans="1:5" ht="15" customHeight="1">
      <c r="A79" s="109" t="s">
        <v>18</v>
      </c>
      <c r="B79" s="109" t="s">
        <v>19</v>
      </c>
      <c r="C79" s="110" t="s">
        <v>14</v>
      </c>
      <c r="D79" s="110" t="s">
        <v>15</v>
      </c>
      <c r="E79" s="38">
        <v>73</v>
      </c>
    </row>
    <row r="80" spans="1:5" ht="15" customHeight="1">
      <c r="A80" s="13" t="s">
        <v>130</v>
      </c>
      <c r="B80" s="13" t="s">
        <v>131</v>
      </c>
      <c r="C80" s="91" t="s">
        <v>14</v>
      </c>
      <c r="D80" s="91" t="s">
        <v>127</v>
      </c>
      <c r="E80" s="38">
        <v>73</v>
      </c>
    </row>
    <row r="81" spans="1:5" ht="15" customHeight="1">
      <c r="A81" s="109" t="s">
        <v>132</v>
      </c>
      <c r="B81" s="109" t="s">
        <v>133</v>
      </c>
      <c r="C81" s="110" t="s">
        <v>14</v>
      </c>
      <c r="D81" s="110" t="s">
        <v>127</v>
      </c>
      <c r="E81" s="38">
        <v>72</v>
      </c>
    </row>
    <row r="82" spans="1:5" ht="15" customHeight="1">
      <c r="A82" s="13" t="s">
        <v>168</v>
      </c>
      <c r="B82" s="13" t="s">
        <v>163</v>
      </c>
      <c r="C82" s="91" t="s">
        <v>14</v>
      </c>
      <c r="D82" s="91" t="s">
        <v>134</v>
      </c>
      <c r="E82" s="38">
        <v>72</v>
      </c>
    </row>
    <row r="83" spans="1:5" ht="15" customHeight="1">
      <c r="A83" s="114" t="s">
        <v>201</v>
      </c>
      <c r="B83" s="114" t="s">
        <v>202</v>
      </c>
      <c r="C83" s="115" t="s">
        <v>14</v>
      </c>
      <c r="D83" s="110" t="s">
        <v>173</v>
      </c>
      <c r="E83" s="38">
        <v>72</v>
      </c>
    </row>
    <row r="84" spans="1:5" ht="15" customHeight="1">
      <c r="A84" s="13" t="s">
        <v>125</v>
      </c>
      <c r="B84" s="13" t="s">
        <v>126</v>
      </c>
      <c r="C84" s="91" t="s">
        <v>14</v>
      </c>
      <c r="D84" s="91" t="s">
        <v>127</v>
      </c>
      <c r="E84" s="38">
        <v>71</v>
      </c>
    </row>
    <row r="85" spans="1:5" ht="15" customHeight="1">
      <c r="A85" s="116" t="s">
        <v>203</v>
      </c>
      <c r="B85" s="116" t="s">
        <v>204</v>
      </c>
      <c r="C85" s="117" t="s">
        <v>14</v>
      </c>
      <c r="D85" s="91" t="s">
        <v>173</v>
      </c>
      <c r="E85" s="38">
        <v>71</v>
      </c>
    </row>
    <row r="86" spans="1:5" ht="15" customHeight="1">
      <c r="A86" s="13" t="s">
        <v>60</v>
      </c>
      <c r="B86" s="13" t="s">
        <v>264</v>
      </c>
      <c r="C86" s="91" t="s">
        <v>14</v>
      </c>
      <c r="D86" s="91" t="s">
        <v>252</v>
      </c>
      <c r="E86" s="38">
        <v>71</v>
      </c>
    </row>
    <row r="87" spans="1:5" ht="15" customHeight="1">
      <c r="A87" s="114" t="s">
        <v>191</v>
      </c>
      <c r="B87" s="114" t="s">
        <v>192</v>
      </c>
      <c r="C87" s="115" t="s">
        <v>14</v>
      </c>
      <c r="D87" s="110" t="s">
        <v>173</v>
      </c>
      <c r="E87" s="38">
        <v>70</v>
      </c>
    </row>
    <row r="88" spans="1:5" ht="15" customHeight="1">
      <c r="A88" s="109" t="s">
        <v>274</v>
      </c>
      <c r="B88" s="109" t="s">
        <v>275</v>
      </c>
      <c r="C88" s="110" t="s">
        <v>14</v>
      </c>
      <c r="D88" s="110" t="s">
        <v>270</v>
      </c>
      <c r="E88" s="38">
        <v>70</v>
      </c>
    </row>
    <row r="89" spans="1:5" ht="15" customHeight="1">
      <c r="A89" s="109" t="s">
        <v>243</v>
      </c>
      <c r="B89" s="109" t="s">
        <v>244</v>
      </c>
      <c r="C89" s="110" t="s">
        <v>14</v>
      </c>
      <c r="D89" s="110" t="s">
        <v>225</v>
      </c>
      <c r="E89" s="38">
        <v>69</v>
      </c>
    </row>
    <row r="90" spans="1:5" ht="15" customHeight="1">
      <c r="A90" s="13" t="s">
        <v>54</v>
      </c>
      <c r="B90" s="13" t="s">
        <v>269</v>
      </c>
      <c r="C90" s="91" t="s">
        <v>14</v>
      </c>
      <c r="D90" s="91" t="s">
        <v>270</v>
      </c>
      <c r="E90" s="38">
        <v>69</v>
      </c>
    </row>
    <row r="91" spans="1:5" ht="15" customHeight="1">
      <c r="A91" s="109" t="s">
        <v>167</v>
      </c>
      <c r="B91" s="109" t="s">
        <v>272</v>
      </c>
      <c r="C91" s="120" t="s">
        <v>14</v>
      </c>
      <c r="D91" s="110" t="s">
        <v>270</v>
      </c>
      <c r="E91" s="38">
        <v>69</v>
      </c>
    </row>
    <row r="92" spans="1:5" ht="15" customHeight="1">
      <c r="A92" s="13" t="s">
        <v>20</v>
      </c>
      <c r="B92" s="13" t="s">
        <v>21</v>
      </c>
      <c r="C92" s="94" t="s">
        <v>14</v>
      </c>
      <c r="D92" s="91" t="s">
        <v>15</v>
      </c>
      <c r="E92" s="38">
        <v>68</v>
      </c>
    </row>
    <row r="93" spans="1:5" ht="15" customHeight="1">
      <c r="A93" s="13" t="s">
        <v>226</v>
      </c>
      <c r="B93" s="13" t="s">
        <v>227</v>
      </c>
      <c r="C93" s="94" t="s">
        <v>14</v>
      </c>
      <c r="D93" s="91" t="s">
        <v>225</v>
      </c>
      <c r="E93" s="38">
        <v>68</v>
      </c>
    </row>
    <row r="94" spans="1:5" ht="15" customHeight="1">
      <c r="A94" s="109" t="s">
        <v>82</v>
      </c>
      <c r="B94" s="109" t="s">
        <v>83</v>
      </c>
      <c r="C94" s="120" t="s">
        <v>14</v>
      </c>
      <c r="D94" s="110" t="s">
        <v>15</v>
      </c>
      <c r="E94" s="38">
        <v>67</v>
      </c>
    </row>
    <row r="95" spans="1:5" ht="15" customHeight="1">
      <c r="A95" s="116" t="s">
        <v>193</v>
      </c>
      <c r="B95" s="116" t="s">
        <v>194</v>
      </c>
      <c r="C95" s="128" t="s">
        <v>14</v>
      </c>
      <c r="D95" s="91" t="s">
        <v>173</v>
      </c>
      <c r="E95" s="38">
        <v>67</v>
      </c>
    </row>
    <row r="96" spans="1:5" ht="15" customHeight="1">
      <c r="A96" s="114" t="s">
        <v>167</v>
      </c>
      <c r="B96" s="114" t="s">
        <v>187</v>
      </c>
      <c r="C96" s="127" t="s">
        <v>14</v>
      </c>
      <c r="D96" s="110" t="s">
        <v>173</v>
      </c>
      <c r="E96" s="38">
        <v>67</v>
      </c>
    </row>
    <row r="97" spans="1:5" ht="15" customHeight="1">
      <c r="A97" s="109" t="s">
        <v>166</v>
      </c>
      <c r="B97" s="109" t="s">
        <v>229</v>
      </c>
      <c r="C97" s="120" t="s">
        <v>14</v>
      </c>
      <c r="D97" s="110" t="s">
        <v>225</v>
      </c>
      <c r="E97" s="38">
        <v>67</v>
      </c>
    </row>
    <row r="98" spans="1:5" ht="15" customHeight="1">
      <c r="A98" s="13" t="s">
        <v>237</v>
      </c>
      <c r="B98" s="13" t="s">
        <v>238</v>
      </c>
      <c r="C98" s="94" t="s">
        <v>14</v>
      </c>
      <c r="D98" s="91" t="s">
        <v>225</v>
      </c>
      <c r="E98" s="38">
        <v>67</v>
      </c>
    </row>
    <row r="99" spans="1:5" ht="15" customHeight="1">
      <c r="A99" s="150" t="s">
        <v>210</v>
      </c>
      <c r="B99" s="150" t="s">
        <v>211</v>
      </c>
      <c r="C99" s="91" t="s">
        <v>14</v>
      </c>
      <c r="D99" s="91" t="s">
        <v>208</v>
      </c>
      <c r="E99" s="38">
        <v>65</v>
      </c>
    </row>
    <row r="100" spans="1:5" ht="15" customHeight="1">
      <c r="A100" s="109" t="s">
        <v>286</v>
      </c>
      <c r="B100" s="109" t="s">
        <v>287</v>
      </c>
      <c r="C100" s="110" t="s">
        <v>14</v>
      </c>
      <c r="D100" s="110" t="s">
        <v>288</v>
      </c>
      <c r="E100" s="38">
        <v>65</v>
      </c>
    </row>
    <row r="101" spans="1:5" ht="15" customHeight="1">
      <c r="A101" s="13" t="s">
        <v>167</v>
      </c>
      <c r="B101" s="13" t="s">
        <v>228</v>
      </c>
      <c r="C101" s="91" t="s">
        <v>14</v>
      </c>
      <c r="D101" s="91" t="s">
        <v>225</v>
      </c>
      <c r="E101" s="38">
        <v>64</v>
      </c>
    </row>
    <row r="102" spans="1:5" ht="15" customHeight="1">
      <c r="A102" s="13" t="s">
        <v>280</v>
      </c>
      <c r="B102" s="13" t="s">
        <v>228</v>
      </c>
      <c r="C102" s="91" t="s">
        <v>14</v>
      </c>
      <c r="D102" s="91" t="s">
        <v>270</v>
      </c>
      <c r="E102" s="38">
        <v>64</v>
      </c>
    </row>
    <row r="103" spans="1:5" ht="15" customHeight="1">
      <c r="A103" s="114" t="s">
        <v>155</v>
      </c>
      <c r="B103" s="114" t="s">
        <v>182</v>
      </c>
      <c r="C103" s="115" t="s">
        <v>14</v>
      </c>
      <c r="D103" s="110" t="s">
        <v>173</v>
      </c>
      <c r="E103" s="38">
        <v>63</v>
      </c>
    </row>
    <row r="104" spans="1:5" ht="15" customHeight="1">
      <c r="A104" s="145" t="s">
        <v>50</v>
      </c>
      <c r="B104" s="145" t="s">
        <v>212</v>
      </c>
      <c r="C104" s="110" t="s">
        <v>14</v>
      </c>
      <c r="D104" s="110" t="s">
        <v>208</v>
      </c>
      <c r="E104" s="38">
        <v>61</v>
      </c>
    </row>
    <row r="105" spans="1:5" ht="15" customHeight="1">
      <c r="A105" s="150" t="s">
        <v>209</v>
      </c>
      <c r="B105" s="150" t="s">
        <v>61</v>
      </c>
      <c r="C105" s="91" t="s">
        <v>14</v>
      </c>
      <c r="D105" s="91" t="s">
        <v>208</v>
      </c>
      <c r="E105" s="38">
        <v>60</v>
      </c>
    </row>
    <row r="106" spans="1:5" ht="15" customHeight="1">
      <c r="A106" s="109" t="s">
        <v>24</v>
      </c>
      <c r="B106" s="109" t="s">
        <v>271</v>
      </c>
      <c r="C106" s="110" t="s">
        <v>14</v>
      </c>
      <c r="D106" s="110" t="s">
        <v>270</v>
      </c>
      <c r="E106" s="38">
        <v>60</v>
      </c>
    </row>
    <row r="107" spans="1:5" ht="15" customHeight="1">
      <c r="A107" s="13" t="s">
        <v>278</v>
      </c>
      <c r="B107" s="13" t="s">
        <v>279</v>
      </c>
      <c r="C107" s="91" t="s">
        <v>14</v>
      </c>
      <c r="D107" s="91" t="s">
        <v>270</v>
      </c>
      <c r="E107" s="38">
        <v>60</v>
      </c>
    </row>
    <row r="108" spans="1:5" ht="15" customHeight="1">
      <c r="A108" s="122" t="s">
        <v>138</v>
      </c>
      <c r="B108" s="122" t="s">
        <v>302</v>
      </c>
      <c r="C108" s="123" t="s">
        <v>14</v>
      </c>
      <c r="D108" s="123" t="s">
        <v>299</v>
      </c>
      <c r="E108" s="48">
        <v>60</v>
      </c>
    </row>
    <row r="109" spans="1:5" ht="15" customHeight="1">
      <c r="A109" s="125" t="s">
        <v>63</v>
      </c>
      <c r="B109" s="125" t="s">
        <v>195</v>
      </c>
      <c r="C109" s="126" t="s">
        <v>14</v>
      </c>
      <c r="D109" s="93" t="s">
        <v>173</v>
      </c>
      <c r="E109" s="48">
        <v>59</v>
      </c>
    </row>
    <row r="110" spans="1:5" ht="15" customHeight="1">
      <c r="A110" s="122" t="s">
        <v>128</v>
      </c>
      <c r="B110" s="122" t="s">
        <v>129</v>
      </c>
      <c r="C110" s="123" t="s">
        <v>14</v>
      </c>
      <c r="D110" s="123" t="s">
        <v>127</v>
      </c>
      <c r="E110" s="48">
        <v>58</v>
      </c>
    </row>
    <row r="111" spans="1:5" ht="15" customHeight="1">
      <c r="A111" s="151" t="s">
        <v>215</v>
      </c>
      <c r="B111" s="151" t="s">
        <v>216</v>
      </c>
      <c r="C111" s="123" t="s">
        <v>14</v>
      </c>
      <c r="D111" s="123" t="s">
        <v>208</v>
      </c>
      <c r="E111" s="48">
        <v>50</v>
      </c>
    </row>
    <row r="112" spans="1:5" ht="15" customHeight="1">
      <c r="A112" s="151" t="s">
        <v>219</v>
      </c>
      <c r="B112" s="151" t="s">
        <v>220</v>
      </c>
      <c r="C112" s="123" t="s">
        <v>14</v>
      </c>
      <c r="D112" s="123" t="s">
        <v>208</v>
      </c>
      <c r="E112" s="48">
        <v>44</v>
      </c>
    </row>
    <row r="113" spans="1:5" ht="15" customHeight="1">
      <c r="A113" s="152" t="s">
        <v>217</v>
      </c>
      <c r="B113" s="152" t="s">
        <v>218</v>
      </c>
      <c r="C113" s="93" t="s">
        <v>14</v>
      </c>
      <c r="D113" s="92" t="s">
        <v>208</v>
      </c>
      <c r="E113" s="38">
        <v>43</v>
      </c>
    </row>
    <row r="114" spans="1:5" ht="15" customHeight="1">
      <c r="A114" s="250" t="s">
        <v>308</v>
      </c>
      <c r="B114" s="250"/>
      <c r="C114" s="250"/>
      <c r="D114" s="250"/>
      <c r="E114" s="250"/>
    </row>
    <row r="115" spans="1:5" ht="15" customHeight="1">
      <c r="A115" s="109" t="s">
        <v>306</v>
      </c>
      <c r="B115" s="109" t="s">
        <v>307</v>
      </c>
      <c r="C115" s="110" t="s">
        <v>14</v>
      </c>
      <c r="D115" s="120" t="s">
        <v>308</v>
      </c>
      <c r="E115" s="38">
        <v>84</v>
      </c>
    </row>
    <row r="116" spans="1:5" ht="15" customHeight="1">
      <c r="A116" s="13" t="s">
        <v>309</v>
      </c>
      <c r="B116" s="13" t="s">
        <v>310</v>
      </c>
      <c r="C116" s="91" t="s">
        <v>14</v>
      </c>
      <c r="D116" s="94" t="s">
        <v>308</v>
      </c>
      <c r="E116" s="38">
        <v>81</v>
      </c>
    </row>
    <row r="117" spans="1:5" ht="15" customHeight="1">
      <c r="A117" s="109" t="s">
        <v>312</v>
      </c>
      <c r="B117" s="109" t="s">
        <v>313</v>
      </c>
      <c r="C117" s="110" t="s">
        <v>14</v>
      </c>
      <c r="D117" s="120" t="s">
        <v>308</v>
      </c>
      <c r="E117" s="38">
        <v>80</v>
      </c>
    </row>
    <row r="118" spans="1:5" ht="15" customHeight="1">
      <c r="A118" s="13" t="s">
        <v>153</v>
      </c>
      <c r="B118" s="13" t="s">
        <v>311</v>
      </c>
      <c r="C118" s="91" t="s">
        <v>14</v>
      </c>
      <c r="D118" s="94" t="s">
        <v>308</v>
      </c>
      <c r="E118" s="38">
        <v>79</v>
      </c>
    </row>
    <row r="119" spans="1:5" ht="15" customHeight="1">
      <c r="A119" s="135" t="s">
        <v>314</v>
      </c>
      <c r="B119" s="135" t="s">
        <v>315</v>
      </c>
      <c r="C119" s="110" t="s">
        <v>14</v>
      </c>
      <c r="D119" s="120" t="s">
        <v>308</v>
      </c>
      <c r="E119" s="38">
        <v>78</v>
      </c>
    </row>
    <row r="120" spans="1:5" ht="15" customHeight="1">
      <c r="A120" s="13" t="s">
        <v>319</v>
      </c>
      <c r="B120" s="13" t="s">
        <v>320</v>
      </c>
      <c r="C120" s="91" t="s">
        <v>14</v>
      </c>
      <c r="D120" s="94" t="s">
        <v>308</v>
      </c>
      <c r="E120" s="38">
        <v>78</v>
      </c>
    </row>
    <row r="121" spans="1:5" ht="15" customHeight="1">
      <c r="A121" s="109" t="s">
        <v>325</v>
      </c>
      <c r="B121" s="109" t="s">
        <v>326</v>
      </c>
      <c r="C121" s="110" t="s">
        <v>14</v>
      </c>
      <c r="D121" s="120" t="s">
        <v>308</v>
      </c>
      <c r="E121" s="38">
        <v>76</v>
      </c>
    </row>
    <row r="122" spans="1:5" ht="15" customHeight="1">
      <c r="A122" s="13" t="s">
        <v>138</v>
      </c>
      <c r="B122" s="13" t="s">
        <v>317</v>
      </c>
      <c r="C122" s="91" t="s">
        <v>14</v>
      </c>
      <c r="D122" s="94" t="s">
        <v>308</v>
      </c>
      <c r="E122" s="38">
        <v>75</v>
      </c>
    </row>
    <row r="123" spans="1:5" ht="15" customHeight="1">
      <c r="A123" s="109" t="s">
        <v>327</v>
      </c>
      <c r="B123" s="109" t="s">
        <v>328</v>
      </c>
      <c r="C123" s="110" t="s">
        <v>14</v>
      </c>
      <c r="D123" s="120" t="s">
        <v>308</v>
      </c>
      <c r="E123" s="38">
        <v>75</v>
      </c>
    </row>
    <row r="124" spans="1:5" ht="15" customHeight="1">
      <c r="A124" s="13" t="s">
        <v>128</v>
      </c>
      <c r="B124" s="13" t="s">
        <v>76</v>
      </c>
      <c r="C124" s="91" t="s">
        <v>14</v>
      </c>
      <c r="D124" s="91" t="s">
        <v>308</v>
      </c>
      <c r="E124" s="38">
        <v>74</v>
      </c>
    </row>
    <row r="125" spans="1:5" ht="15" customHeight="1">
      <c r="A125" s="109" t="s">
        <v>167</v>
      </c>
      <c r="B125" s="109" t="s">
        <v>318</v>
      </c>
      <c r="C125" s="110" t="s">
        <v>14</v>
      </c>
      <c r="D125" s="120" t="s">
        <v>308</v>
      </c>
      <c r="E125" s="38">
        <v>71</v>
      </c>
    </row>
    <row r="126" spans="1:5" ht="15" customHeight="1">
      <c r="A126" s="13" t="s">
        <v>323</v>
      </c>
      <c r="B126" s="13" t="s">
        <v>324</v>
      </c>
      <c r="C126" s="91" t="s">
        <v>14</v>
      </c>
      <c r="D126" s="94" t="s">
        <v>308</v>
      </c>
      <c r="E126" s="38">
        <v>70</v>
      </c>
    </row>
    <row r="127" spans="1:5" ht="15" customHeight="1">
      <c r="A127" s="135" t="s">
        <v>241</v>
      </c>
      <c r="B127" s="135" t="s">
        <v>316</v>
      </c>
      <c r="C127" s="110" t="s">
        <v>14</v>
      </c>
      <c r="D127" s="120" t="s">
        <v>308</v>
      </c>
      <c r="E127" s="38">
        <v>67</v>
      </c>
    </row>
    <row r="128" spans="1:5" ht="15" customHeight="1">
      <c r="A128" s="13" t="s">
        <v>130</v>
      </c>
      <c r="B128" s="13" t="s">
        <v>346</v>
      </c>
      <c r="C128" s="91" t="s">
        <v>14</v>
      </c>
      <c r="D128" s="94" t="s">
        <v>308</v>
      </c>
      <c r="E128" s="38">
        <v>66</v>
      </c>
    </row>
    <row r="129" spans="1:5" ht="15" customHeight="1">
      <c r="A129" s="109" t="s">
        <v>366</v>
      </c>
      <c r="B129" s="109" t="s">
        <v>367</v>
      </c>
      <c r="C129" s="110" t="s">
        <v>14</v>
      </c>
      <c r="D129" s="120" t="s">
        <v>308</v>
      </c>
      <c r="E129" s="38">
        <v>65</v>
      </c>
    </row>
    <row r="130" spans="1:5" ht="15" customHeight="1">
      <c r="A130" s="13" t="s">
        <v>321</v>
      </c>
      <c r="B130" s="13" t="s">
        <v>322</v>
      </c>
      <c r="C130" s="91" t="s">
        <v>14</v>
      </c>
      <c r="D130" s="94" t="s">
        <v>308</v>
      </c>
      <c r="E130" s="38">
        <v>64</v>
      </c>
    </row>
    <row r="131" spans="1:5" ht="15" customHeight="1">
      <c r="A131" s="109" t="s">
        <v>217</v>
      </c>
      <c r="B131" s="109" t="s">
        <v>336</v>
      </c>
      <c r="C131" s="110" t="s">
        <v>14</v>
      </c>
      <c r="D131" s="120" t="s">
        <v>308</v>
      </c>
      <c r="E131" s="38">
        <v>64</v>
      </c>
    </row>
    <row r="132" spans="1:5" ht="15" customHeight="1">
      <c r="A132" s="13" t="s">
        <v>331</v>
      </c>
      <c r="B132" s="13" t="s">
        <v>332</v>
      </c>
      <c r="C132" s="91" t="s">
        <v>14</v>
      </c>
      <c r="D132" s="94" t="s">
        <v>308</v>
      </c>
      <c r="E132" s="38">
        <v>62</v>
      </c>
    </row>
    <row r="133" spans="1:5" ht="15" customHeight="1">
      <c r="A133" s="109" t="s">
        <v>245</v>
      </c>
      <c r="B133" s="109" t="s">
        <v>335</v>
      </c>
      <c r="C133" s="110" t="s">
        <v>14</v>
      </c>
      <c r="D133" s="120" t="s">
        <v>308</v>
      </c>
      <c r="E133" s="38">
        <v>61</v>
      </c>
    </row>
    <row r="134" spans="1:5" ht="15" customHeight="1">
      <c r="A134" s="118" t="s">
        <v>201</v>
      </c>
      <c r="B134" s="118" t="s">
        <v>334</v>
      </c>
      <c r="C134" s="91" t="s">
        <v>14</v>
      </c>
      <c r="D134" s="94" t="s">
        <v>308</v>
      </c>
      <c r="E134" s="38">
        <v>60</v>
      </c>
    </row>
    <row r="135" spans="1:5" ht="15" customHeight="1">
      <c r="A135" s="109" t="s">
        <v>34</v>
      </c>
      <c r="B135" s="109" t="s">
        <v>337</v>
      </c>
      <c r="C135" s="110" t="s">
        <v>14</v>
      </c>
      <c r="D135" s="120" t="s">
        <v>308</v>
      </c>
      <c r="E135" s="38">
        <v>55</v>
      </c>
    </row>
    <row r="136" spans="1:5" ht="15" customHeight="1">
      <c r="A136" s="13" t="s">
        <v>368</v>
      </c>
      <c r="B136" s="13" t="s">
        <v>307</v>
      </c>
      <c r="C136" s="91" t="s">
        <v>14</v>
      </c>
      <c r="D136" s="94" t="s">
        <v>308</v>
      </c>
      <c r="E136" s="38">
        <v>49</v>
      </c>
    </row>
    <row r="137" spans="1:5" ht="15" customHeight="1">
      <c r="A137" s="109" t="s">
        <v>340</v>
      </c>
      <c r="B137" s="109" t="s">
        <v>332</v>
      </c>
      <c r="C137" s="110" t="s">
        <v>14</v>
      </c>
      <c r="D137" s="120" t="s">
        <v>308</v>
      </c>
      <c r="E137" s="38">
        <v>47</v>
      </c>
    </row>
  </sheetData>
  <mergeCells count="1">
    <mergeCell ref="A114:E114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51911-1723-4143-99AE-DFFB676C214E}">
  <dimension ref="A1:H511"/>
  <sheetViews>
    <sheetView zoomScale="71" zoomScaleNormal="71" workbookViewId="0" topLeftCell="A1">
      <pane ySplit="1" topLeftCell="A2" activePane="bottomLeft" state="frozen"/>
      <selection pane="bottomLeft" activeCell="K52" sqref="K52"/>
    </sheetView>
  </sheetViews>
  <sheetFormatPr defaultColWidth="9.140625" defaultRowHeight="15"/>
  <cols>
    <col min="1" max="1" width="12.8515625" style="6" customWidth="1"/>
    <col min="2" max="4" width="12.28125" style="6" customWidth="1"/>
    <col min="5" max="5" width="12.28125" style="5" customWidth="1"/>
    <col min="6" max="6" width="12.28125" style="7" customWidth="1"/>
    <col min="7" max="7" width="15.28125" style="3" customWidth="1"/>
    <col min="8" max="8" width="12.28125" style="4" customWidth="1"/>
  </cols>
  <sheetData>
    <row r="1" spans="1:8" ht="19.5" customHeight="1">
      <c r="A1" s="155" t="s">
        <v>0</v>
      </c>
      <c r="B1" s="155" t="s">
        <v>1</v>
      </c>
      <c r="C1" s="155" t="s">
        <v>2</v>
      </c>
      <c r="D1" s="155" t="s">
        <v>3</v>
      </c>
      <c r="E1" s="156" t="s">
        <v>4</v>
      </c>
      <c r="F1" s="157" t="s">
        <v>5</v>
      </c>
      <c r="G1" s="158" t="s">
        <v>6</v>
      </c>
      <c r="H1" s="159" t="s">
        <v>7</v>
      </c>
    </row>
    <row r="2" spans="1:8" ht="19.5" customHeight="1">
      <c r="A2" s="155" t="s">
        <v>0</v>
      </c>
      <c r="B2" s="155" t="s">
        <v>1</v>
      </c>
      <c r="C2" s="155" t="s">
        <v>2</v>
      </c>
      <c r="D2" s="155" t="s">
        <v>3</v>
      </c>
      <c r="E2" s="156" t="s">
        <v>4</v>
      </c>
      <c r="F2" s="157" t="s">
        <v>5</v>
      </c>
      <c r="G2" s="158" t="s">
        <v>6</v>
      </c>
      <c r="H2" s="159" t="s">
        <v>7</v>
      </c>
    </row>
    <row r="3" spans="1:8" ht="15">
      <c r="A3" s="109" t="s">
        <v>122</v>
      </c>
      <c r="B3" s="109" t="s">
        <v>142</v>
      </c>
      <c r="C3" s="110" t="s">
        <v>29</v>
      </c>
      <c r="D3" s="110" t="s">
        <v>134</v>
      </c>
      <c r="E3" s="36">
        <v>96</v>
      </c>
      <c r="F3" s="37">
        <v>98</v>
      </c>
      <c r="G3" s="38">
        <v>89</v>
      </c>
      <c r="H3" s="154">
        <f>SUM(E3:G3)</f>
        <v>283</v>
      </c>
    </row>
    <row r="4" spans="1:8" ht="15">
      <c r="A4" s="13" t="s">
        <v>52</v>
      </c>
      <c r="B4" s="13" t="s">
        <v>53</v>
      </c>
      <c r="C4" s="91" t="s">
        <v>29</v>
      </c>
      <c r="D4" s="91" t="s">
        <v>15</v>
      </c>
      <c r="E4" s="36">
        <f>25+25+23+22</f>
        <v>95</v>
      </c>
      <c r="F4" s="37">
        <v>94</v>
      </c>
      <c r="G4" s="38">
        <v>83</v>
      </c>
      <c r="H4" s="154">
        <f>SUM(E4:G4)</f>
        <v>272</v>
      </c>
    </row>
    <row r="5" spans="1:8" ht="15">
      <c r="A5" s="109" t="s">
        <v>75</v>
      </c>
      <c r="B5" s="109" t="s">
        <v>76</v>
      </c>
      <c r="C5" s="110" t="s">
        <v>29</v>
      </c>
      <c r="D5" s="110" t="s">
        <v>15</v>
      </c>
      <c r="E5" s="36">
        <f>24+23+23+22</f>
        <v>92</v>
      </c>
      <c r="F5" s="37">
        <v>94</v>
      </c>
      <c r="G5" s="38">
        <v>85</v>
      </c>
      <c r="H5" s="154">
        <f>SUM(E5:G5)</f>
        <v>271</v>
      </c>
    </row>
    <row r="6" spans="1:8" ht="15">
      <c r="A6" s="109" t="s">
        <v>77</v>
      </c>
      <c r="B6" s="109" t="s">
        <v>78</v>
      </c>
      <c r="C6" s="110" t="s">
        <v>29</v>
      </c>
      <c r="D6" s="110" t="s">
        <v>15</v>
      </c>
      <c r="E6" s="36">
        <f>24+22+24+22</f>
        <v>92</v>
      </c>
      <c r="F6" s="37">
        <v>98</v>
      </c>
      <c r="G6" s="38">
        <v>81</v>
      </c>
      <c r="H6" s="154">
        <f>SUM(E6:G6)</f>
        <v>271</v>
      </c>
    </row>
    <row r="7" spans="1:8" ht="15">
      <c r="A7" s="13" t="s">
        <v>160</v>
      </c>
      <c r="B7" s="13" t="s">
        <v>161</v>
      </c>
      <c r="C7" s="91" t="s">
        <v>29</v>
      </c>
      <c r="D7" s="91" t="s">
        <v>134</v>
      </c>
      <c r="E7" s="36">
        <v>93</v>
      </c>
      <c r="F7" s="37">
        <v>95</v>
      </c>
      <c r="G7" s="38">
        <v>78</v>
      </c>
      <c r="H7" s="154">
        <f>SUM(E7:G7)</f>
        <v>266</v>
      </c>
    </row>
    <row r="8" spans="1:8" ht="15">
      <c r="A8" s="13" t="s">
        <v>65</v>
      </c>
      <c r="B8" s="13" t="s">
        <v>66</v>
      </c>
      <c r="C8" s="91" t="s">
        <v>29</v>
      </c>
      <c r="D8" s="91" t="s">
        <v>15</v>
      </c>
      <c r="E8" s="36">
        <f>23+23+24+24</f>
        <v>94</v>
      </c>
      <c r="F8" s="37">
        <v>94</v>
      </c>
      <c r="G8" s="38">
        <v>77</v>
      </c>
      <c r="H8" s="154">
        <f>SUM(E8:G8)</f>
        <v>265</v>
      </c>
    </row>
    <row r="9" spans="1:8" ht="15">
      <c r="A9" s="109" t="s">
        <v>259</v>
      </c>
      <c r="B9" s="109" t="s">
        <v>260</v>
      </c>
      <c r="C9" s="110" t="s">
        <v>29</v>
      </c>
      <c r="D9" s="110" t="s">
        <v>252</v>
      </c>
      <c r="E9" s="36">
        <v>97</v>
      </c>
      <c r="F9" s="37">
        <v>95</v>
      </c>
      <c r="G9" s="38">
        <v>71</v>
      </c>
      <c r="H9" s="154">
        <f>SUM(E9:G9)</f>
        <v>263</v>
      </c>
    </row>
    <row r="10" spans="1:8" ht="15">
      <c r="A10" s="13" t="s">
        <v>54</v>
      </c>
      <c r="B10" s="13" t="s">
        <v>55</v>
      </c>
      <c r="C10" s="91" t="s">
        <v>29</v>
      </c>
      <c r="D10" s="91" t="s">
        <v>15</v>
      </c>
      <c r="E10" s="36">
        <f>22+25+23+25</f>
        <v>95</v>
      </c>
      <c r="F10" s="37">
        <v>98</v>
      </c>
      <c r="G10" s="38">
        <v>68</v>
      </c>
      <c r="H10" s="154">
        <f>SUM(E10:G10)</f>
        <v>261</v>
      </c>
    </row>
    <row r="11" spans="1:8" ht="15">
      <c r="A11" s="13" t="s">
        <v>265</v>
      </c>
      <c r="B11" s="13" t="s">
        <v>266</v>
      </c>
      <c r="C11" s="91" t="s">
        <v>29</v>
      </c>
      <c r="D11" s="91" t="s">
        <v>252</v>
      </c>
      <c r="E11" s="36">
        <v>87</v>
      </c>
      <c r="F11" s="37">
        <v>95</v>
      </c>
      <c r="G11" s="38">
        <v>75</v>
      </c>
      <c r="H11" s="154">
        <f>SUM(E11:G11)</f>
        <v>257</v>
      </c>
    </row>
    <row r="12" spans="1:8" ht="15">
      <c r="A12" s="109" t="s">
        <v>233</v>
      </c>
      <c r="B12" s="109" t="s">
        <v>234</v>
      </c>
      <c r="C12" s="110" t="s">
        <v>29</v>
      </c>
      <c r="D12" s="110" t="s">
        <v>225</v>
      </c>
      <c r="E12" s="36">
        <v>95</v>
      </c>
      <c r="F12" s="37">
        <v>92</v>
      </c>
      <c r="G12" s="38">
        <v>69</v>
      </c>
      <c r="H12" s="154">
        <f>SUM(E12:G12)</f>
        <v>256</v>
      </c>
    </row>
    <row r="13" spans="1:8" ht="15">
      <c r="A13" s="109" t="s">
        <v>98</v>
      </c>
      <c r="B13" s="109" t="s">
        <v>99</v>
      </c>
      <c r="C13" s="110" t="s">
        <v>29</v>
      </c>
      <c r="D13" s="110" t="s">
        <v>15</v>
      </c>
      <c r="E13" s="36">
        <f>22+25+21+21</f>
        <v>89</v>
      </c>
      <c r="F13" s="55">
        <f>69+24</f>
        <v>93</v>
      </c>
      <c r="G13" s="38">
        <v>72</v>
      </c>
      <c r="H13" s="154">
        <f>SUM(E13:G13)</f>
        <v>254</v>
      </c>
    </row>
    <row r="14" spans="1:8" ht="15">
      <c r="A14" s="114" t="s">
        <v>180</v>
      </c>
      <c r="B14" s="114" t="s">
        <v>181</v>
      </c>
      <c r="C14" s="115" t="s">
        <v>29</v>
      </c>
      <c r="D14" s="110" t="s">
        <v>173</v>
      </c>
      <c r="E14" s="36">
        <v>97</v>
      </c>
      <c r="F14" s="37">
        <v>84</v>
      </c>
      <c r="G14" s="38">
        <v>72</v>
      </c>
      <c r="H14" s="154">
        <f>SUM(E14:G14)</f>
        <v>253</v>
      </c>
    </row>
    <row r="15" spans="1:8" ht="15">
      <c r="A15" s="13" t="s">
        <v>235</v>
      </c>
      <c r="B15" s="13" t="s">
        <v>236</v>
      </c>
      <c r="C15" s="91" t="s">
        <v>29</v>
      </c>
      <c r="D15" s="91" t="s">
        <v>225</v>
      </c>
      <c r="E15" s="36">
        <v>95</v>
      </c>
      <c r="F15" s="37">
        <v>95</v>
      </c>
      <c r="G15" s="38">
        <v>63</v>
      </c>
      <c r="H15" s="154">
        <f>SUM(E15:G15)</f>
        <v>253</v>
      </c>
    </row>
    <row r="16" spans="1:8" ht="15">
      <c r="A16" s="109" t="s">
        <v>230</v>
      </c>
      <c r="B16" s="109" t="s">
        <v>231</v>
      </c>
      <c r="C16" s="110" t="s">
        <v>29</v>
      </c>
      <c r="D16" s="110" t="s">
        <v>225</v>
      </c>
      <c r="E16" s="36">
        <v>96</v>
      </c>
      <c r="F16" s="37">
        <v>84</v>
      </c>
      <c r="G16" s="38">
        <v>70</v>
      </c>
      <c r="H16" s="154">
        <f>SUM(E16:G16)</f>
        <v>250</v>
      </c>
    </row>
    <row r="17" spans="1:8" ht="15">
      <c r="A17" s="109" t="s">
        <v>92</v>
      </c>
      <c r="B17" s="109" t="s">
        <v>93</v>
      </c>
      <c r="C17" s="110" t="s">
        <v>29</v>
      </c>
      <c r="D17" s="110" t="s">
        <v>15</v>
      </c>
      <c r="E17" s="36">
        <f>24+22+21+23</f>
        <v>90</v>
      </c>
      <c r="F17" s="37">
        <v>93</v>
      </c>
      <c r="G17" s="38">
        <v>65</v>
      </c>
      <c r="H17" s="154">
        <f>SUM(E17:G17)</f>
        <v>248</v>
      </c>
    </row>
    <row r="18" spans="1:8" ht="15">
      <c r="A18" s="109" t="s">
        <v>169</v>
      </c>
      <c r="B18" s="109" t="s">
        <v>170</v>
      </c>
      <c r="C18" s="110" t="s">
        <v>29</v>
      </c>
      <c r="D18" s="110" t="s">
        <v>134</v>
      </c>
      <c r="E18" s="36">
        <v>86</v>
      </c>
      <c r="F18" s="37">
        <v>92</v>
      </c>
      <c r="G18" s="38">
        <v>64</v>
      </c>
      <c r="H18" s="154">
        <f>SUM(E18:G18)</f>
        <v>242</v>
      </c>
    </row>
    <row r="19" spans="1:8" ht="15">
      <c r="A19" s="116" t="s">
        <v>190</v>
      </c>
      <c r="B19" s="116" t="s">
        <v>181</v>
      </c>
      <c r="C19" s="117" t="s">
        <v>29</v>
      </c>
      <c r="D19" s="91" t="s">
        <v>173</v>
      </c>
      <c r="E19" s="36">
        <v>92</v>
      </c>
      <c r="F19" s="37">
        <v>86</v>
      </c>
      <c r="G19" s="38">
        <v>62</v>
      </c>
      <c r="H19" s="154">
        <f>SUM(E19:G19)</f>
        <v>240</v>
      </c>
    </row>
    <row r="20" spans="1:8" ht="15">
      <c r="A20" s="13" t="s">
        <v>247</v>
      </c>
      <c r="B20" s="13" t="s">
        <v>248</v>
      </c>
      <c r="C20" s="91" t="s">
        <v>29</v>
      </c>
      <c r="D20" s="91" t="s">
        <v>225</v>
      </c>
      <c r="E20" s="36">
        <v>87</v>
      </c>
      <c r="F20" s="37">
        <v>92</v>
      </c>
      <c r="G20" s="38">
        <v>61</v>
      </c>
      <c r="H20" s="154">
        <f>SUM(E20:G20)</f>
        <v>240</v>
      </c>
    </row>
    <row r="21" spans="1:8" ht="15">
      <c r="A21" s="135" t="s">
        <v>303</v>
      </c>
      <c r="B21" s="135" t="s">
        <v>304</v>
      </c>
      <c r="C21" s="120" t="s">
        <v>29</v>
      </c>
      <c r="D21" s="120" t="s">
        <v>299</v>
      </c>
      <c r="E21" s="107">
        <v>76</v>
      </c>
      <c r="F21" s="104">
        <v>92</v>
      </c>
      <c r="G21" s="153">
        <v>70</v>
      </c>
      <c r="H21" s="154">
        <f>SUM(E21:G21)</f>
        <v>238</v>
      </c>
    </row>
    <row r="22" spans="1:8" ht="15">
      <c r="A22" s="163" t="s">
        <v>199</v>
      </c>
      <c r="B22" s="163" t="s">
        <v>200</v>
      </c>
      <c r="C22" s="115" t="s">
        <v>29</v>
      </c>
      <c r="D22" s="120" t="s">
        <v>173</v>
      </c>
      <c r="E22" s="36">
        <v>83</v>
      </c>
      <c r="F22" s="37">
        <v>82</v>
      </c>
      <c r="G22" s="38">
        <v>69</v>
      </c>
      <c r="H22" s="154">
        <f>SUM(E22:G22)</f>
        <v>234</v>
      </c>
    </row>
    <row r="23" spans="1:8" ht="15">
      <c r="A23" s="118" t="s">
        <v>107</v>
      </c>
      <c r="B23" s="118" t="s">
        <v>108</v>
      </c>
      <c r="C23" s="91" t="s">
        <v>29</v>
      </c>
      <c r="D23" s="94" t="s">
        <v>15</v>
      </c>
      <c r="E23" s="36">
        <f>22+21+21+21</f>
        <v>85</v>
      </c>
      <c r="F23" s="37">
        <v>82</v>
      </c>
      <c r="G23" s="38">
        <v>62</v>
      </c>
      <c r="H23" s="154">
        <f>SUM(E23:G23)</f>
        <v>229</v>
      </c>
    </row>
    <row r="24" spans="1:8" ht="15">
      <c r="A24" s="95" t="s">
        <v>84</v>
      </c>
      <c r="B24" s="95" t="s">
        <v>301</v>
      </c>
      <c r="C24" s="93" t="s">
        <v>29</v>
      </c>
      <c r="D24" s="92" t="s">
        <v>299</v>
      </c>
      <c r="E24" s="36">
        <v>88</v>
      </c>
      <c r="F24" s="37">
        <v>86</v>
      </c>
      <c r="G24" s="43">
        <v>54</v>
      </c>
      <c r="H24" s="154">
        <f>SUM(E24:G24)</f>
        <v>228</v>
      </c>
    </row>
    <row r="25" spans="1:8" ht="15">
      <c r="A25" s="122" t="s">
        <v>118</v>
      </c>
      <c r="B25" s="122" t="s">
        <v>119</v>
      </c>
      <c r="C25" s="123" t="s">
        <v>29</v>
      </c>
      <c r="D25" s="124" t="s">
        <v>15</v>
      </c>
      <c r="E25" s="36">
        <f>20+21+23+16</f>
        <v>80</v>
      </c>
      <c r="F25" s="55">
        <v>81</v>
      </c>
      <c r="G25" s="38">
        <v>60</v>
      </c>
      <c r="H25" s="154">
        <f>SUM(E25:G25)</f>
        <v>221</v>
      </c>
    </row>
    <row r="26" spans="1:8" ht="15">
      <c r="A26" s="151" t="s">
        <v>213</v>
      </c>
      <c r="B26" s="151" t="s">
        <v>214</v>
      </c>
      <c r="C26" s="123" t="s">
        <v>29</v>
      </c>
      <c r="D26" s="124" t="s">
        <v>208</v>
      </c>
      <c r="E26" s="36">
        <v>83</v>
      </c>
      <c r="F26" s="37">
        <v>75</v>
      </c>
      <c r="G26" s="38">
        <v>55</v>
      </c>
      <c r="H26" s="154">
        <f>SUM(E26:G26)</f>
        <v>213</v>
      </c>
    </row>
    <row r="27" spans="1:8" ht="15">
      <c r="A27" s="122" t="s">
        <v>283</v>
      </c>
      <c r="B27" s="122" t="s">
        <v>284</v>
      </c>
      <c r="C27" s="123" t="s">
        <v>29</v>
      </c>
      <c r="D27" s="124" t="s">
        <v>270</v>
      </c>
      <c r="E27" s="36">
        <v>75</v>
      </c>
      <c r="F27" s="37">
        <v>68</v>
      </c>
      <c r="G27" s="38">
        <v>65</v>
      </c>
      <c r="H27" s="154">
        <f>SUM(E27:G27)</f>
        <v>208</v>
      </c>
    </row>
    <row r="28" spans="1:8" ht="15">
      <c r="A28" s="109" t="s">
        <v>291</v>
      </c>
      <c r="B28" s="109" t="s">
        <v>292</v>
      </c>
      <c r="C28" s="110" t="s">
        <v>29</v>
      </c>
      <c r="D28" s="110" t="s">
        <v>288</v>
      </c>
      <c r="E28" s="36">
        <v>94</v>
      </c>
      <c r="F28" s="37">
        <v>60</v>
      </c>
      <c r="G28" s="38">
        <v>48</v>
      </c>
      <c r="H28" s="154">
        <f>SUM(E28:G28)</f>
        <v>202</v>
      </c>
    </row>
    <row r="29" spans="1:8" ht="15">
      <c r="A29" s="13" t="s">
        <v>295</v>
      </c>
      <c r="B29" s="13" t="s">
        <v>296</v>
      </c>
      <c r="C29" s="91" t="s">
        <v>29</v>
      </c>
      <c r="D29" s="91" t="s">
        <v>288</v>
      </c>
      <c r="E29" s="36">
        <v>71</v>
      </c>
      <c r="F29" s="37">
        <v>77</v>
      </c>
      <c r="G29" s="38">
        <v>52</v>
      </c>
      <c r="H29" s="154">
        <f>SUM(E29:G29)</f>
        <v>200</v>
      </c>
    </row>
    <row r="30" spans="1:8" ht="15">
      <c r="A30" s="116" t="s">
        <v>196</v>
      </c>
      <c r="B30" s="116" t="s">
        <v>148</v>
      </c>
      <c r="C30" s="117" t="s">
        <v>29</v>
      </c>
      <c r="D30" s="91" t="s">
        <v>173</v>
      </c>
      <c r="E30" s="36">
        <v>84</v>
      </c>
      <c r="F30" s="37">
        <v>58</v>
      </c>
      <c r="G30" s="38">
        <v>54</v>
      </c>
      <c r="H30" s="154">
        <f>SUM(E30:G30)</f>
        <v>196</v>
      </c>
    </row>
    <row r="31" spans="1:8" ht="15">
      <c r="A31" s="109" t="s">
        <v>293</v>
      </c>
      <c r="B31" s="109" t="s">
        <v>294</v>
      </c>
      <c r="C31" s="110" t="s">
        <v>29</v>
      </c>
      <c r="D31" s="110" t="s">
        <v>288</v>
      </c>
      <c r="E31" s="36">
        <v>80</v>
      </c>
      <c r="F31" s="37">
        <v>55</v>
      </c>
      <c r="G31" s="38">
        <v>56</v>
      </c>
      <c r="H31" s="154">
        <f>SUM(E31:G31)</f>
        <v>191</v>
      </c>
    </row>
    <row r="32" spans="1:8" ht="15">
      <c r="A32" s="109" t="s">
        <v>27</v>
      </c>
      <c r="B32" s="109" t="s">
        <v>28</v>
      </c>
      <c r="C32" s="110" t="s">
        <v>29</v>
      </c>
      <c r="D32" s="110" t="s">
        <v>15</v>
      </c>
      <c r="E32" s="36">
        <f>25+25+23+25</f>
        <v>98</v>
      </c>
      <c r="F32" s="37">
        <v>92</v>
      </c>
      <c r="G32" s="38"/>
      <c r="H32" s="154">
        <f>SUM(E32:G32)</f>
        <v>190</v>
      </c>
    </row>
    <row r="33" spans="1:8" ht="15">
      <c r="A33" s="109" t="s">
        <v>47</v>
      </c>
      <c r="B33" s="109" t="s">
        <v>48</v>
      </c>
      <c r="C33" s="110" t="s">
        <v>29</v>
      </c>
      <c r="D33" s="110" t="s">
        <v>15</v>
      </c>
      <c r="E33" s="36">
        <f>24+24+23+25</f>
        <v>96</v>
      </c>
      <c r="F33" s="37">
        <v>92</v>
      </c>
      <c r="G33" s="38"/>
      <c r="H33" s="154">
        <f>SUM(E33:G33)</f>
        <v>188</v>
      </c>
    </row>
    <row r="34" spans="1:8" ht="15">
      <c r="A34" s="109" t="s">
        <v>100</v>
      </c>
      <c r="B34" s="109" t="s">
        <v>101</v>
      </c>
      <c r="C34" s="120" t="s">
        <v>29</v>
      </c>
      <c r="D34" s="110" t="s">
        <v>15</v>
      </c>
      <c r="E34" s="36">
        <f>20+23+24+22</f>
        <v>89</v>
      </c>
      <c r="F34" s="37">
        <v>89</v>
      </c>
      <c r="G34" s="43"/>
      <c r="H34" s="154">
        <f>SUM(E34:G34)</f>
        <v>178</v>
      </c>
    </row>
    <row r="35" spans="1:8" ht="15">
      <c r="A35" s="109" t="s">
        <v>84</v>
      </c>
      <c r="B35" s="109" t="s">
        <v>85</v>
      </c>
      <c r="C35" s="120" t="s">
        <v>29</v>
      </c>
      <c r="D35" s="110" t="s">
        <v>15</v>
      </c>
      <c r="E35" s="36">
        <f>23+22+25+21</f>
        <v>91</v>
      </c>
      <c r="F35" s="37">
        <v>86</v>
      </c>
      <c r="G35" s="43"/>
      <c r="H35" s="154">
        <f>SUM(E35:G35)</f>
        <v>177</v>
      </c>
    </row>
    <row r="36" spans="1:8" ht="15">
      <c r="A36" s="150" t="s">
        <v>221</v>
      </c>
      <c r="B36" s="150" t="s">
        <v>222</v>
      </c>
      <c r="C36" s="91" t="s">
        <v>29</v>
      </c>
      <c r="D36" s="91" t="s">
        <v>208</v>
      </c>
      <c r="E36" s="36">
        <v>56</v>
      </c>
      <c r="F36" s="37">
        <v>72</v>
      </c>
      <c r="G36" s="38">
        <v>43</v>
      </c>
      <c r="H36" s="154">
        <f>SUM(E36:G36)</f>
        <v>171</v>
      </c>
    </row>
    <row r="37" spans="1:8" ht="15">
      <c r="A37" s="95" t="s">
        <v>96</v>
      </c>
      <c r="B37" s="95" t="s">
        <v>97</v>
      </c>
      <c r="C37" s="93" t="s">
        <v>29</v>
      </c>
      <c r="D37" s="93" t="s">
        <v>15</v>
      </c>
      <c r="E37" s="45">
        <f>22+23+22+23</f>
        <v>90</v>
      </c>
      <c r="F37" s="46">
        <v>72</v>
      </c>
      <c r="G37" s="47"/>
      <c r="H37" s="154">
        <f>SUM(E37:G37)</f>
        <v>162</v>
      </c>
    </row>
    <row r="38" spans="1:8" ht="15">
      <c r="A38" s="95" t="s">
        <v>122</v>
      </c>
      <c r="B38" s="95" t="s">
        <v>123</v>
      </c>
      <c r="C38" s="93" t="s">
        <v>29</v>
      </c>
      <c r="D38" s="93" t="s">
        <v>15</v>
      </c>
      <c r="E38" s="45">
        <f>15+21+21+16</f>
        <v>73</v>
      </c>
      <c r="F38" s="46">
        <v>79</v>
      </c>
      <c r="G38" s="48"/>
      <c r="H38" s="154">
        <f>SUM(E38:G38)</f>
        <v>152</v>
      </c>
    </row>
    <row r="39" spans="1:8" ht="15">
      <c r="A39" s="95" t="s">
        <v>120</v>
      </c>
      <c r="B39" s="95" t="s">
        <v>121</v>
      </c>
      <c r="C39" s="93" t="s">
        <v>29</v>
      </c>
      <c r="D39" s="93" t="s">
        <v>15</v>
      </c>
      <c r="E39" s="45">
        <f>17+19+22+20</f>
        <v>78</v>
      </c>
      <c r="F39" s="46">
        <v>56</v>
      </c>
      <c r="G39" s="48"/>
      <c r="H39" s="154">
        <f>SUM(E39:G39)</f>
        <v>134</v>
      </c>
    </row>
    <row r="40" spans="1:8" ht="15">
      <c r="A40" s="95" t="s">
        <v>103</v>
      </c>
      <c r="B40" s="95" t="s">
        <v>104</v>
      </c>
      <c r="C40" s="93" t="s">
        <v>29</v>
      </c>
      <c r="D40" s="93" t="s">
        <v>15</v>
      </c>
      <c r="E40" s="45">
        <f>23+20+24+21</f>
        <v>88</v>
      </c>
      <c r="F40" s="46">
        <v>34</v>
      </c>
      <c r="G40" s="48"/>
      <c r="H40" s="154">
        <f>SUM(E40:G40)</f>
        <v>122</v>
      </c>
    </row>
    <row r="41" spans="1:8" ht="15">
      <c r="A41" s="95" t="s">
        <v>388</v>
      </c>
      <c r="B41" s="95" t="s">
        <v>389</v>
      </c>
      <c r="C41" s="93" t="s">
        <v>29</v>
      </c>
      <c r="D41" s="93" t="s">
        <v>15</v>
      </c>
      <c r="E41" s="45"/>
      <c r="F41" s="162"/>
      <c r="G41" s="48"/>
      <c r="H41" s="154">
        <f>SUM(E41:G41)</f>
        <v>0</v>
      </c>
    </row>
    <row r="42" spans="1:8" ht="17.25" customHeight="1">
      <c r="A42" s="251" t="s">
        <v>383</v>
      </c>
      <c r="B42" s="251"/>
      <c r="C42" s="251"/>
      <c r="D42" s="251"/>
      <c r="E42" s="251"/>
      <c r="F42" s="251"/>
      <c r="G42" s="251"/>
      <c r="H42" s="251"/>
    </row>
    <row r="43" spans="1:8" ht="17.25" customHeight="1">
      <c r="A43" s="155" t="s">
        <v>0</v>
      </c>
      <c r="B43" s="155" t="s">
        <v>1</v>
      </c>
      <c r="C43" s="155" t="s">
        <v>2</v>
      </c>
      <c r="D43" s="155" t="s">
        <v>3</v>
      </c>
      <c r="E43" s="156" t="s">
        <v>4</v>
      </c>
      <c r="F43" s="157" t="s">
        <v>5</v>
      </c>
      <c r="G43" s="158" t="s">
        <v>6</v>
      </c>
      <c r="H43" s="159" t="s">
        <v>7</v>
      </c>
    </row>
    <row r="44" spans="1:8" ht="15">
      <c r="A44" s="147" t="s">
        <v>329</v>
      </c>
      <c r="B44" s="135" t="s">
        <v>330</v>
      </c>
      <c r="C44" s="120" t="s">
        <v>29</v>
      </c>
      <c r="D44" s="120" t="s">
        <v>308</v>
      </c>
      <c r="E44" s="107">
        <v>85</v>
      </c>
      <c r="F44" s="104">
        <v>93</v>
      </c>
      <c r="G44" s="153">
        <v>69</v>
      </c>
      <c r="H44" s="154">
        <f>SUM(E44,F44,G44)</f>
        <v>247</v>
      </c>
    </row>
    <row r="45" spans="1:8" ht="15">
      <c r="A45" s="96" t="s">
        <v>333</v>
      </c>
      <c r="B45" s="13" t="s">
        <v>332</v>
      </c>
      <c r="C45" s="91" t="s">
        <v>29</v>
      </c>
      <c r="D45" s="94" t="s">
        <v>308</v>
      </c>
      <c r="E45" s="36">
        <v>93</v>
      </c>
      <c r="F45" s="37">
        <v>88</v>
      </c>
      <c r="G45" s="38">
        <v>63</v>
      </c>
      <c r="H45" s="154">
        <f>SUM(E45,F45,G45)</f>
        <v>244</v>
      </c>
    </row>
    <row r="46" spans="1:8" ht="15">
      <c r="A46" s="96" t="s">
        <v>62</v>
      </c>
      <c r="B46" s="13" t="s">
        <v>214</v>
      </c>
      <c r="C46" s="91" t="s">
        <v>29</v>
      </c>
      <c r="D46" s="94" t="s">
        <v>308</v>
      </c>
      <c r="E46" s="36">
        <v>92</v>
      </c>
      <c r="F46" s="37">
        <v>82</v>
      </c>
      <c r="G46" s="38">
        <v>57</v>
      </c>
      <c r="H46" s="154">
        <f>SUM(E46,F46,G46)</f>
        <v>231</v>
      </c>
    </row>
    <row r="47" spans="1:8" ht="15">
      <c r="A47" s="108" t="s">
        <v>338</v>
      </c>
      <c r="B47" s="109" t="s">
        <v>339</v>
      </c>
      <c r="C47" s="110" t="s">
        <v>29</v>
      </c>
      <c r="D47" s="120" t="s">
        <v>308</v>
      </c>
      <c r="E47" s="36">
        <v>84</v>
      </c>
      <c r="F47" s="37">
        <v>75</v>
      </c>
      <c r="G47" s="38">
        <v>61</v>
      </c>
      <c r="H47" s="154">
        <f>SUM(E47,F47,G47)</f>
        <v>220</v>
      </c>
    </row>
    <row r="48" spans="1:8" ht="15">
      <c r="A48" s="96" t="s">
        <v>341</v>
      </c>
      <c r="B48" s="13" t="s">
        <v>342</v>
      </c>
      <c r="C48" s="91" t="s">
        <v>29</v>
      </c>
      <c r="D48" s="94" t="s">
        <v>308</v>
      </c>
      <c r="E48" s="36">
        <v>92</v>
      </c>
      <c r="F48" s="37">
        <v>78</v>
      </c>
      <c r="G48" s="38">
        <v>42</v>
      </c>
      <c r="H48" s="154">
        <f>SUM(E48,F48,G48)</f>
        <v>212</v>
      </c>
    </row>
    <row r="49" spans="1:8" ht="15">
      <c r="A49" s="96" t="s">
        <v>343</v>
      </c>
      <c r="B49" s="13" t="s">
        <v>344</v>
      </c>
      <c r="C49" s="91" t="s">
        <v>345</v>
      </c>
      <c r="D49" s="94" t="s">
        <v>305</v>
      </c>
      <c r="E49" s="36">
        <v>86</v>
      </c>
      <c r="F49" s="37">
        <v>64</v>
      </c>
      <c r="G49" s="38">
        <v>60</v>
      </c>
      <c r="H49" s="154">
        <f>SUM(E49,F49,G49)</f>
        <v>210</v>
      </c>
    </row>
    <row r="50" spans="1:8" ht="15">
      <c r="A50" s="96" t="s">
        <v>349</v>
      </c>
      <c r="B50" s="13" t="s">
        <v>350</v>
      </c>
      <c r="C50" s="91" t="s">
        <v>29</v>
      </c>
      <c r="D50" s="94" t="s">
        <v>308</v>
      </c>
      <c r="E50" s="36">
        <v>91</v>
      </c>
      <c r="F50" s="37">
        <v>83</v>
      </c>
      <c r="G50" s="38"/>
      <c r="H50" s="154">
        <f>SUM(E50,F50,G50)</f>
        <v>174</v>
      </c>
    </row>
    <row r="51" spans="1:8" ht="15">
      <c r="A51" s="108" t="s">
        <v>351</v>
      </c>
      <c r="B51" s="109" t="s">
        <v>352</v>
      </c>
      <c r="C51" s="110" t="s">
        <v>29</v>
      </c>
      <c r="D51" s="110" t="s">
        <v>308</v>
      </c>
      <c r="E51" s="36">
        <v>82</v>
      </c>
      <c r="F51" s="37">
        <v>59</v>
      </c>
      <c r="G51" s="38">
        <v>30</v>
      </c>
      <c r="H51" s="154">
        <f>SUM(E51,F51,G51)</f>
        <v>171</v>
      </c>
    </row>
    <row r="52" spans="1:8" ht="15">
      <c r="A52" s="147" t="s">
        <v>355</v>
      </c>
      <c r="B52" s="135" t="s">
        <v>356</v>
      </c>
      <c r="C52" s="110" t="s">
        <v>29</v>
      </c>
      <c r="D52" s="120" t="s">
        <v>308</v>
      </c>
      <c r="E52" s="36">
        <v>87</v>
      </c>
      <c r="F52" s="37">
        <v>77</v>
      </c>
      <c r="G52" s="38"/>
      <c r="H52" s="154">
        <f>SUM(E52,F52,G52)</f>
        <v>164</v>
      </c>
    </row>
    <row r="53" spans="1:8" ht="15">
      <c r="A53" s="108" t="s">
        <v>359</v>
      </c>
      <c r="B53" s="109" t="s">
        <v>360</v>
      </c>
      <c r="C53" s="110" t="s">
        <v>29</v>
      </c>
      <c r="D53" s="120" t="s">
        <v>308</v>
      </c>
      <c r="E53" s="36">
        <v>86</v>
      </c>
      <c r="F53" s="37"/>
      <c r="G53" s="38">
        <v>48</v>
      </c>
      <c r="H53" s="154">
        <f>E53+F53+G53</f>
        <v>134</v>
      </c>
    </row>
    <row r="54" spans="1:8" ht="15">
      <c r="A54" s="96" t="s">
        <v>365</v>
      </c>
      <c r="B54" s="13" t="s">
        <v>93</v>
      </c>
      <c r="C54" s="91" t="s">
        <v>29</v>
      </c>
      <c r="D54" s="94" t="s">
        <v>308</v>
      </c>
      <c r="E54" s="36">
        <v>83</v>
      </c>
      <c r="F54" s="37"/>
      <c r="G54" s="38"/>
      <c r="H54" s="154">
        <f>SUM(E54,F54,G54)</f>
        <v>83</v>
      </c>
    </row>
    <row r="55" spans="1:8" ht="15">
      <c r="A55" s="111" t="s">
        <v>369</v>
      </c>
      <c r="B55" s="112" t="s">
        <v>142</v>
      </c>
      <c r="C55" s="113" t="s">
        <v>29</v>
      </c>
      <c r="D55" s="169" t="s">
        <v>308</v>
      </c>
      <c r="E55" s="52">
        <v>47</v>
      </c>
      <c r="F55" s="53"/>
      <c r="G55" s="54"/>
      <c r="H55" s="168">
        <f>SUM(E55,F55,G55)</f>
        <v>47</v>
      </c>
    </row>
    <row r="56" ht="15">
      <c r="H56" s="9">
        <f aca="true" t="shared" si="0" ref="H56:H107">SUM(E56,F56,G56)</f>
        <v>0</v>
      </c>
    </row>
    <row r="57" ht="15">
      <c r="H57" s="9">
        <f t="shared" si="0"/>
        <v>0</v>
      </c>
    </row>
    <row r="58" ht="15">
      <c r="H58" s="9">
        <f t="shared" si="0"/>
        <v>0</v>
      </c>
    </row>
    <row r="59" ht="15">
      <c r="H59" s="9">
        <f t="shared" si="0"/>
        <v>0</v>
      </c>
    </row>
    <row r="60" ht="15">
      <c r="H60" s="9">
        <f t="shared" si="0"/>
        <v>0</v>
      </c>
    </row>
    <row r="61" ht="15">
      <c r="H61" s="9">
        <f t="shared" si="0"/>
        <v>0</v>
      </c>
    </row>
    <row r="62" ht="15">
      <c r="H62" s="9">
        <f t="shared" si="0"/>
        <v>0</v>
      </c>
    </row>
    <row r="63" ht="15">
      <c r="H63" s="9">
        <f t="shared" si="0"/>
        <v>0</v>
      </c>
    </row>
    <row r="64" ht="15">
      <c r="H64" s="9">
        <f t="shared" si="0"/>
        <v>0</v>
      </c>
    </row>
    <row r="65" ht="15">
      <c r="H65" s="9">
        <f t="shared" si="0"/>
        <v>0</v>
      </c>
    </row>
    <row r="66" ht="15">
      <c r="H66" s="9">
        <f t="shared" si="0"/>
        <v>0</v>
      </c>
    </row>
    <row r="67" ht="15">
      <c r="H67" s="9">
        <f t="shared" si="0"/>
        <v>0</v>
      </c>
    </row>
    <row r="68" ht="15">
      <c r="H68" s="9">
        <f t="shared" si="0"/>
        <v>0</v>
      </c>
    </row>
    <row r="69" ht="15">
      <c r="H69" s="9">
        <f t="shared" si="0"/>
        <v>0</v>
      </c>
    </row>
    <row r="70" ht="17.25" customHeight="1">
      <c r="H70" s="9">
        <f t="shared" si="0"/>
        <v>0</v>
      </c>
    </row>
    <row r="71" ht="17.25" customHeight="1">
      <c r="H71" s="9">
        <f t="shared" si="0"/>
        <v>0</v>
      </c>
    </row>
    <row r="72" ht="17.25" customHeight="1">
      <c r="H72" s="9">
        <f t="shared" si="0"/>
        <v>0</v>
      </c>
    </row>
    <row r="73" ht="15">
      <c r="H73" s="9">
        <f t="shared" si="0"/>
        <v>0</v>
      </c>
    </row>
    <row r="74" ht="15">
      <c r="H74" s="9">
        <f t="shared" si="0"/>
        <v>0</v>
      </c>
    </row>
    <row r="75" ht="15">
      <c r="H75" s="9">
        <f t="shared" si="0"/>
        <v>0</v>
      </c>
    </row>
    <row r="76" ht="15">
      <c r="H76" s="9">
        <f t="shared" si="0"/>
        <v>0</v>
      </c>
    </row>
    <row r="77" ht="15">
      <c r="H77" s="9">
        <f t="shared" si="0"/>
        <v>0</v>
      </c>
    </row>
    <row r="78" ht="17.25" customHeight="1">
      <c r="H78" s="9">
        <f t="shared" si="0"/>
        <v>0</v>
      </c>
    </row>
    <row r="79" ht="15">
      <c r="H79" s="9">
        <f t="shared" si="0"/>
        <v>0</v>
      </c>
    </row>
    <row r="80" ht="15">
      <c r="H80" s="9">
        <f t="shared" si="0"/>
        <v>0</v>
      </c>
    </row>
    <row r="81" ht="15">
      <c r="H81" s="9">
        <f t="shared" si="0"/>
        <v>0</v>
      </c>
    </row>
    <row r="82" ht="15">
      <c r="H82" s="9">
        <f t="shared" si="0"/>
        <v>0</v>
      </c>
    </row>
    <row r="83" ht="15">
      <c r="H83" s="9">
        <f t="shared" si="0"/>
        <v>0</v>
      </c>
    </row>
    <row r="84" ht="15">
      <c r="H84" s="9">
        <f t="shared" si="0"/>
        <v>0</v>
      </c>
    </row>
    <row r="85" ht="15">
      <c r="H85" s="9">
        <f t="shared" si="0"/>
        <v>0</v>
      </c>
    </row>
    <row r="86" ht="15">
      <c r="H86" s="9">
        <f t="shared" si="0"/>
        <v>0</v>
      </c>
    </row>
    <row r="87" ht="15">
      <c r="H87" s="9">
        <f t="shared" si="0"/>
        <v>0</v>
      </c>
    </row>
    <row r="88" ht="15">
      <c r="H88" s="9">
        <f t="shared" si="0"/>
        <v>0</v>
      </c>
    </row>
    <row r="89" ht="15">
      <c r="H89" s="9">
        <f t="shared" si="0"/>
        <v>0</v>
      </c>
    </row>
    <row r="90" ht="15">
      <c r="H90" s="9">
        <f t="shared" si="0"/>
        <v>0</v>
      </c>
    </row>
    <row r="91" ht="15">
      <c r="H91" s="9">
        <f t="shared" si="0"/>
        <v>0</v>
      </c>
    </row>
    <row r="92" ht="15">
      <c r="H92" s="9">
        <f t="shared" si="0"/>
        <v>0</v>
      </c>
    </row>
    <row r="93" ht="15">
      <c r="H93" s="9">
        <f t="shared" si="0"/>
        <v>0</v>
      </c>
    </row>
    <row r="94" ht="15">
      <c r="H94" s="9">
        <f t="shared" si="0"/>
        <v>0</v>
      </c>
    </row>
    <row r="95" ht="17.25" customHeight="1">
      <c r="H95" s="9">
        <f t="shared" si="0"/>
        <v>0</v>
      </c>
    </row>
    <row r="96" ht="15">
      <c r="H96" s="9">
        <f t="shared" si="0"/>
        <v>0</v>
      </c>
    </row>
    <row r="97" ht="15">
      <c r="H97" s="9">
        <f t="shared" si="0"/>
        <v>0</v>
      </c>
    </row>
    <row r="98" ht="15">
      <c r="H98" s="9">
        <f t="shared" si="0"/>
        <v>0</v>
      </c>
    </row>
    <row r="99" ht="15">
      <c r="H99" s="9">
        <f t="shared" si="0"/>
        <v>0</v>
      </c>
    </row>
    <row r="100" ht="15">
      <c r="H100" s="9">
        <f t="shared" si="0"/>
        <v>0</v>
      </c>
    </row>
    <row r="101" ht="15">
      <c r="H101" s="9">
        <f t="shared" si="0"/>
        <v>0</v>
      </c>
    </row>
    <row r="102" ht="17.25" customHeight="1">
      <c r="H102" s="9">
        <f t="shared" si="0"/>
        <v>0</v>
      </c>
    </row>
    <row r="103" ht="15">
      <c r="H103" s="9">
        <f t="shared" si="0"/>
        <v>0</v>
      </c>
    </row>
    <row r="104" ht="15">
      <c r="H104" s="9">
        <f t="shared" si="0"/>
        <v>0</v>
      </c>
    </row>
    <row r="105" ht="15">
      <c r="H105" s="9">
        <f t="shared" si="0"/>
        <v>0</v>
      </c>
    </row>
    <row r="106" ht="15">
      <c r="H106" s="9">
        <f t="shared" si="0"/>
        <v>0</v>
      </c>
    </row>
    <row r="107" ht="15">
      <c r="H107" s="9">
        <f t="shared" si="0"/>
        <v>0</v>
      </c>
    </row>
    <row r="108" ht="17.25" customHeight="1">
      <c r="H108" s="9">
        <f aca="true" t="shared" si="1" ref="H108:H171">SUM(E108,F108,G108)</f>
        <v>0</v>
      </c>
    </row>
    <row r="109" ht="15">
      <c r="H109" s="9">
        <f t="shared" si="1"/>
        <v>0</v>
      </c>
    </row>
    <row r="110" ht="15">
      <c r="H110" s="9">
        <f t="shared" si="1"/>
        <v>0</v>
      </c>
    </row>
    <row r="111" ht="15">
      <c r="H111" s="9">
        <f t="shared" si="1"/>
        <v>0</v>
      </c>
    </row>
    <row r="112" ht="15">
      <c r="H112" s="9">
        <f t="shared" si="1"/>
        <v>0</v>
      </c>
    </row>
    <row r="113" ht="15">
      <c r="H113" s="9">
        <f t="shared" si="1"/>
        <v>0</v>
      </c>
    </row>
    <row r="114" ht="15">
      <c r="H114" s="9">
        <f t="shared" si="1"/>
        <v>0</v>
      </c>
    </row>
    <row r="115" ht="15">
      <c r="H115" s="9">
        <f t="shared" si="1"/>
        <v>0</v>
      </c>
    </row>
    <row r="116" ht="15">
      <c r="H116" s="9">
        <f t="shared" si="1"/>
        <v>0</v>
      </c>
    </row>
    <row r="117" ht="15">
      <c r="H117" s="9">
        <f t="shared" si="1"/>
        <v>0</v>
      </c>
    </row>
    <row r="118" ht="15">
      <c r="H118" s="9">
        <f t="shared" si="1"/>
        <v>0</v>
      </c>
    </row>
    <row r="119" ht="17.25" customHeight="1">
      <c r="H119" s="9">
        <f t="shared" si="1"/>
        <v>0</v>
      </c>
    </row>
    <row r="120" ht="15">
      <c r="H120" s="9">
        <f t="shared" si="1"/>
        <v>0</v>
      </c>
    </row>
    <row r="121" ht="15">
      <c r="H121" s="9">
        <f t="shared" si="1"/>
        <v>0</v>
      </c>
    </row>
    <row r="122" ht="15">
      <c r="H122" s="9">
        <f t="shared" si="1"/>
        <v>0</v>
      </c>
    </row>
    <row r="123" ht="15">
      <c r="H123" s="9">
        <f t="shared" si="1"/>
        <v>0</v>
      </c>
    </row>
    <row r="124" ht="17.25" customHeight="1">
      <c r="H124" s="9">
        <f t="shared" si="1"/>
        <v>0</v>
      </c>
    </row>
    <row r="125" ht="15">
      <c r="H125" s="9">
        <f t="shared" si="1"/>
        <v>0</v>
      </c>
    </row>
    <row r="126" ht="15">
      <c r="H126" s="9">
        <f t="shared" si="1"/>
        <v>0</v>
      </c>
    </row>
    <row r="127" ht="15">
      <c r="H127" s="9">
        <f t="shared" si="1"/>
        <v>0</v>
      </c>
    </row>
    <row r="128" ht="15">
      <c r="H128" s="9">
        <f t="shared" si="1"/>
        <v>0</v>
      </c>
    </row>
    <row r="129" ht="15">
      <c r="H129" s="9">
        <f t="shared" si="1"/>
        <v>0</v>
      </c>
    </row>
    <row r="130" ht="15">
      <c r="H130" s="9">
        <f t="shared" si="1"/>
        <v>0</v>
      </c>
    </row>
    <row r="131" ht="15">
      <c r="H131" s="9">
        <f t="shared" si="1"/>
        <v>0</v>
      </c>
    </row>
    <row r="132" ht="15">
      <c r="H132" s="9">
        <f t="shared" si="1"/>
        <v>0</v>
      </c>
    </row>
    <row r="133" ht="15">
      <c r="H133" s="9">
        <f t="shared" si="1"/>
        <v>0</v>
      </c>
    </row>
    <row r="134" ht="15">
      <c r="H134" s="9">
        <f t="shared" si="1"/>
        <v>0</v>
      </c>
    </row>
    <row r="135" ht="15">
      <c r="H135" s="9">
        <f t="shared" si="1"/>
        <v>0</v>
      </c>
    </row>
    <row r="136" ht="15">
      <c r="H136" s="9">
        <f t="shared" si="1"/>
        <v>0</v>
      </c>
    </row>
    <row r="137" ht="15">
      <c r="H137" s="9">
        <f t="shared" si="1"/>
        <v>0</v>
      </c>
    </row>
    <row r="138" ht="15">
      <c r="H138" s="9">
        <f t="shared" si="1"/>
        <v>0</v>
      </c>
    </row>
    <row r="139" ht="15">
      <c r="H139" s="9">
        <f t="shared" si="1"/>
        <v>0</v>
      </c>
    </row>
    <row r="140" ht="15">
      <c r="H140" s="9">
        <f t="shared" si="1"/>
        <v>0</v>
      </c>
    </row>
    <row r="141" ht="15">
      <c r="H141" s="9">
        <f t="shared" si="1"/>
        <v>0</v>
      </c>
    </row>
    <row r="142" ht="15">
      <c r="H142" s="9">
        <f t="shared" si="1"/>
        <v>0</v>
      </c>
    </row>
    <row r="143" ht="15">
      <c r="H143" s="9">
        <f t="shared" si="1"/>
        <v>0</v>
      </c>
    </row>
    <row r="144" ht="15">
      <c r="H144" s="9">
        <f t="shared" si="1"/>
        <v>0</v>
      </c>
    </row>
    <row r="145" ht="15">
      <c r="H145" s="9">
        <f t="shared" si="1"/>
        <v>0</v>
      </c>
    </row>
    <row r="146" ht="15">
      <c r="H146" s="9">
        <f t="shared" si="1"/>
        <v>0</v>
      </c>
    </row>
    <row r="147" ht="15">
      <c r="H147" s="9">
        <f t="shared" si="1"/>
        <v>0</v>
      </c>
    </row>
    <row r="148" ht="15">
      <c r="H148" s="9">
        <f t="shared" si="1"/>
        <v>0</v>
      </c>
    </row>
    <row r="149" ht="15">
      <c r="H149" s="9">
        <f t="shared" si="1"/>
        <v>0</v>
      </c>
    </row>
    <row r="150" ht="15">
      <c r="H150" s="9">
        <f t="shared" si="1"/>
        <v>0</v>
      </c>
    </row>
    <row r="151" ht="15">
      <c r="H151" s="9">
        <f t="shared" si="1"/>
        <v>0</v>
      </c>
    </row>
    <row r="152" ht="15">
      <c r="H152" s="9">
        <f t="shared" si="1"/>
        <v>0</v>
      </c>
    </row>
    <row r="153" ht="15">
      <c r="H153" s="9">
        <f t="shared" si="1"/>
        <v>0</v>
      </c>
    </row>
    <row r="154" ht="15">
      <c r="H154" s="9">
        <f t="shared" si="1"/>
        <v>0</v>
      </c>
    </row>
    <row r="155" ht="15">
      <c r="H155" s="9">
        <f t="shared" si="1"/>
        <v>0</v>
      </c>
    </row>
    <row r="156" ht="15">
      <c r="H156" s="9">
        <f t="shared" si="1"/>
        <v>0</v>
      </c>
    </row>
    <row r="157" ht="15">
      <c r="H157" s="9">
        <f t="shared" si="1"/>
        <v>0</v>
      </c>
    </row>
    <row r="158" ht="15">
      <c r="H158" s="9">
        <f t="shared" si="1"/>
        <v>0</v>
      </c>
    </row>
    <row r="159" ht="15">
      <c r="H159" s="9">
        <f t="shared" si="1"/>
        <v>0</v>
      </c>
    </row>
    <row r="160" ht="15">
      <c r="H160" s="9">
        <f t="shared" si="1"/>
        <v>0</v>
      </c>
    </row>
    <row r="161" ht="15">
      <c r="H161" s="9">
        <f t="shared" si="1"/>
        <v>0</v>
      </c>
    </row>
    <row r="162" ht="15">
      <c r="H162" s="9">
        <f t="shared" si="1"/>
        <v>0</v>
      </c>
    </row>
    <row r="163" ht="15">
      <c r="H163" s="9">
        <f t="shared" si="1"/>
        <v>0</v>
      </c>
    </row>
    <row r="164" ht="15">
      <c r="H164" s="9">
        <f t="shared" si="1"/>
        <v>0</v>
      </c>
    </row>
    <row r="165" ht="15">
      <c r="H165" s="9">
        <f t="shared" si="1"/>
        <v>0</v>
      </c>
    </row>
    <row r="166" ht="15">
      <c r="H166" s="9">
        <f t="shared" si="1"/>
        <v>0</v>
      </c>
    </row>
    <row r="167" ht="15">
      <c r="H167" s="9">
        <f t="shared" si="1"/>
        <v>0</v>
      </c>
    </row>
    <row r="168" ht="15">
      <c r="H168" s="9">
        <f t="shared" si="1"/>
        <v>0</v>
      </c>
    </row>
    <row r="169" ht="15">
      <c r="H169" s="9">
        <f t="shared" si="1"/>
        <v>0</v>
      </c>
    </row>
    <row r="170" ht="15">
      <c r="H170" s="9">
        <f t="shared" si="1"/>
        <v>0</v>
      </c>
    </row>
    <row r="171" ht="15">
      <c r="H171" s="9">
        <f t="shared" si="1"/>
        <v>0</v>
      </c>
    </row>
    <row r="172" ht="15">
      <c r="H172" s="9">
        <f aca="true" t="shared" si="2" ref="H172:H235">SUM(E172,F172,G172)</f>
        <v>0</v>
      </c>
    </row>
    <row r="173" ht="15">
      <c r="H173" s="9">
        <f t="shared" si="2"/>
        <v>0</v>
      </c>
    </row>
    <row r="174" ht="15">
      <c r="H174" s="9">
        <f t="shared" si="2"/>
        <v>0</v>
      </c>
    </row>
    <row r="175" ht="15">
      <c r="H175" s="9">
        <f t="shared" si="2"/>
        <v>0</v>
      </c>
    </row>
    <row r="176" ht="15">
      <c r="H176" s="9">
        <f t="shared" si="2"/>
        <v>0</v>
      </c>
    </row>
    <row r="177" ht="15">
      <c r="H177" s="9">
        <f t="shared" si="2"/>
        <v>0</v>
      </c>
    </row>
    <row r="178" ht="15">
      <c r="H178" s="9">
        <f t="shared" si="2"/>
        <v>0</v>
      </c>
    </row>
    <row r="179" ht="15">
      <c r="H179" s="9">
        <f t="shared" si="2"/>
        <v>0</v>
      </c>
    </row>
    <row r="180" ht="15">
      <c r="H180" s="9">
        <f t="shared" si="2"/>
        <v>0</v>
      </c>
    </row>
    <row r="181" ht="15">
      <c r="H181" s="9">
        <f t="shared" si="2"/>
        <v>0</v>
      </c>
    </row>
    <row r="182" ht="15">
      <c r="H182" s="9">
        <f t="shared" si="2"/>
        <v>0</v>
      </c>
    </row>
    <row r="183" ht="15">
      <c r="H183" s="9">
        <f t="shared" si="2"/>
        <v>0</v>
      </c>
    </row>
    <row r="184" ht="15">
      <c r="H184" s="9">
        <f t="shared" si="2"/>
        <v>0</v>
      </c>
    </row>
    <row r="185" ht="15">
      <c r="H185" s="9">
        <f t="shared" si="2"/>
        <v>0</v>
      </c>
    </row>
    <row r="186" ht="15">
      <c r="H186" s="9">
        <f t="shared" si="2"/>
        <v>0</v>
      </c>
    </row>
    <row r="187" ht="15">
      <c r="H187" s="9">
        <f t="shared" si="2"/>
        <v>0</v>
      </c>
    </row>
    <row r="188" ht="15">
      <c r="H188" s="9">
        <f t="shared" si="2"/>
        <v>0</v>
      </c>
    </row>
    <row r="189" ht="15">
      <c r="H189" s="9">
        <f t="shared" si="2"/>
        <v>0</v>
      </c>
    </row>
    <row r="190" ht="15">
      <c r="H190" s="9">
        <f t="shared" si="2"/>
        <v>0</v>
      </c>
    </row>
    <row r="191" ht="15">
      <c r="H191" s="9">
        <f t="shared" si="2"/>
        <v>0</v>
      </c>
    </row>
    <row r="192" ht="15">
      <c r="H192" s="9">
        <f t="shared" si="2"/>
        <v>0</v>
      </c>
    </row>
    <row r="193" ht="15">
      <c r="H193" s="9">
        <f t="shared" si="2"/>
        <v>0</v>
      </c>
    </row>
    <row r="194" ht="15">
      <c r="H194" s="9">
        <f t="shared" si="2"/>
        <v>0</v>
      </c>
    </row>
    <row r="195" ht="15">
      <c r="H195" s="9">
        <f t="shared" si="2"/>
        <v>0</v>
      </c>
    </row>
    <row r="196" ht="15">
      <c r="H196" s="9">
        <f t="shared" si="2"/>
        <v>0</v>
      </c>
    </row>
    <row r="197" ht="15">
      <c r="H197" s="9">
        <f t="shared" si="2"/>
        <v>0</v>
      </c>
    </row>
    <row r="198" ht="15">
      <c r="H198" s="9">
        <f t="shared" si="2"/>
        <v>0</v>
      </c>
    </row>
    <row r="199" ht="15">
      <c r="H199" s="9">
        <f t="shared" si="2"/>
        <v>0</v>
      </c>
    </row>
    <row r="200" ht="15">
      <c r="H200" s="9">
        <f t="shared" si="2"/>
        <v>0</v>
      </c>
    </row>
    <row r="201" ht="15">
      <c r="H201" s="9">
        <f t="shared" si="2"/>
        <v>0</v>
      </c>
    </row>
    <row r="202" ht="15">
      <c r="H202" s="9">
        <f t="shared" si="2"/>
        <v>0</v>
      </c>
    </row>
    <row r="203" ht="15">
      <c r="H203" s="9">
        <f t="shared" si="2"/>
        <v>0</v>
      </c>
    </row>
    <row r="204" ht="15">
      <c r="H204" s="9">
        <f t="shared" si="2"/>
        <v>0</v>
      </c>
    </row>
    <row r="205" ht="15">
      <c r="H205" s="9">
        <f t="shared" si="2"/>
        <v>0</v>
      </c>
    </row>
    <row r="206" ht="15">
      <c r="H206" s="9">
        <f t="shared" si="2"/>
        <v>0</v>
      </c>
    </row>
    <row r="207" ht="15">
      <c r="H207" s="9">
        <f t="shared" si="2"/>
        <v>0</v>
      </c>
    </row>
    <row r="208" ht="15">
      <c r="H208" s="9">
        <f t="shared" si="2"/>
        <v>0</v>
      </c>
    </row>
    <row r="209" ht="15">
      <c r="H209" s="9">
        <f t="shared" si="2"/>
        <v>0</v>
      </c>
    </row>
    <row r="210" ht="15">
      <c r="H210" s="9">
        <f t="shared" si="2"/>
        <v>0</v>
      </c>
    </row>
    <row r="211" ht="15">
      <c r="H211" s="9">
        <f t="shared" si="2"/>
        <v>0</v>
      </c>
    </row>
    <row r="212" ht="15">
      <c r="H212" s="9">
        <f t="shared" si="2"/>
        <v>0</v>
      </c>
    </row>
    <row r="213" ht="15">
      <c r="H213" s="9">
        <f t="shared" si="2"/>
        <v>0</v>
      </c>
    </row>
    <row r="214" ht="15">
      <c r="H214" s="9">
        <f t="shared" si="2"/>
        <v>0</v>
      </c>
    </row>
    <row r="215" ht="15">
      <c r="H215" s="9">
        <f t="shared" si="2"/>
        <v>0</v>
      </c>
    </row>
    <row r="216" ht="15">
      <c r="H216" s="9">
        <f t="shared" si="2"/>
        <v>0</v>
      </c>
    </row>
    <row r="217" ht="15">
      <c r="H217" s="9">
        <f t="shared" si="2"/>
        <v>0</v>
      </c>
    </row>
    <row r="218" ht="15">
      <c r="H218" s="9">
        <f t="shared" si="2"/>
        <v>0</v>
      </c>
    </row>
    <row r="219" ht="15">
      <c r="H219" s="9">
        <f t="shared" si="2"/>
        <v>0</v>
      </c>
    </row>
    <row r="220" ht="15">
      <c r="H220" s="9">
        <f t="shared" si="2"/>
        <v>0</v>
      </c>
    </row>
    <row r="221" ht="15">
      <c r="H221" s="9">
        <f t="shared" si="2"/>
        <v>0</v>
      </c>
    </row>
    <row r="222" ht="15">
      <c r="H222" s="9">
        <f t="shared" si="2"/>
        <v>0</v>
      </c>
    </row>
    <row r="223" ht="15">
      <c r="H223" s="9">
        <f t="shared" si="2"/>
        <v>0</v>
      </c>
    </row>
    <row r="224" ht="15">
      <c r="H224" s="9">
        <f t="shared" si="2"/>
        <v>0</v>
      </c>
    </row>
    <row r="225" ht="15">
      <c r="H225" s="9">
        <f t="shared" si="2"/>
        <v>0</v>
      </c>
    </row>
    <row r="226" ht="15">
      <c r="H226" s="9">
        <f t="shared" si="2"/>
        <v>0</v>
      </c>
    </row>
    <row r="227" ht="15">
      <c r="H227" s="9">
        <f t="shared" si="2"/>
        <v>0</v>
      </c>
    </row>
    <row r="228" ht="15">
      <c r="H228" s="9">
        <f t="shared" si="2"/>
        <v>0</v>
      </c>
    </row>
    <row r="229" ht="15">
      <c r="H229" s="9">
        <f t="shared" si="2"/>
        <v>0</v>
      </c>
    </row>
    <row r="230" ht="15">
      <c r="H230" s="9">
        <f t="shared" si="2"/>
        <v>0</v>
      </c>
    </row>
    <row r="231" ht="15">
      <c r="H231" s="9">
        <f t="shared" si="2"/>
        <v>0</v>
      </c>
    </row>
    <row r="232" ht="15">
      <c r="H232" s="9">
        <f t="shared" si="2"/>
        <v>0</v>
      </c>
    </row>
    <row r="233" ht="15">
      <c r="H233" s="9">
        <f t="shared" si="2"/>
        <v>0</v>
      </c>
    </row>
    <row r="234" ht="15">
      <c r="H234" s="9">
        <f t="shared" si="2"/>
        <v>0</v>
      </c>
    </row>
    <row r="235" ht="15">
      <c r="H235" s="9">
        <f t="shared" si="2"/>
        <v>0</v>
      </c>
    </row>
    <row r="236" ht="15">
      <c r="H236" s="9">
        <f aca="true" t="shared" si="3" ref="H236:H299">SUM(E236,F236,G236)</f>
        <v>0</v>
      </c>
    </row>
    <row r="237" ht="15">
      <c r="H237" s="9">
        <f t="shared" si="3"/>
        <v>0</v>
      </c>
    </row>
    <row r="238" ht="15">
      <c r="H238" s="9">
        <f t="shared" si="3"/>
        <v>0</v>
      </c>
    </row>
    <row r="239" ht="15">
      <c r="H239" s="9">
        <f t="shared" si="3"/>
        <v>0</v>
      </c>
    </row>
    <row r="240" ht="15">
      <c r="H240" s="9">
        <f t="shared" si="3"/>
        <v>0</v>
      </c>
    </row>
    <row r="241" ht="15">
      <c r="H241" s="9">
        <f t="shared" si="3"/>
        <v>0</v>
      </c>
    </row>
    <row r="242" ht="15">
      <c r="H242" s="9">
        <f t="shared" si="3"/>
        <v>0</v>
      </c>
    </row>
    <row r="243" ht="15">
      <c r="H243" s="9">
        <f t="shared" si="3"/>
        <v>0</v>
      </c>
    </row>
    <row r="244" ht="15">
      <c r="H244" s="9">
        <f t="shared" si="3"/>
        <v>0</v>
      </c>
    </row>
    <row r="245" ht="15">
      <c r="H245" s="9">
        <f t="shared" si="3"/>
        <v>0</v>
      </c>
    </row>
    <row r="246" ht="15">
      <c r="H246" s="9">
        <f t="shared" si="3"/>
        <v>0</v>
      </c>
    </row>
    <row r="247" ht="15">
      <c r="H247" s="9">
        <f t="shared" si="3"/>
        <v>0</v>
      </c>
    </row>
    <row r="248" ht="15">
      <c r="H248" s="9">
        <f t="shared" si="3"/>
        <v>0</v>
      </c>
    </row>
    <row r="249" ht="15">
      <c r="H249" s="9">
        <f t="shared" si="3"/>
        <v>0</v>
      </c>
    </row>
    <row r="250" ht="15">
      <c r="H250" s="9">
        <f t="shared" si="3"/>
        <v>0</v>
      </c>
    </row>
    <row r="251" ht="15">
      <c r="H251" s="9">
        <f t="shared" si="3"/>
        <v>0</v>
      </c>
    </row>
    <row r="252" ht="15">
      <c r="H252" s="9">
        <f t="shared" si="3"/>
        <v>0</v>
      </c>
    </row>
    <row r="253" ht="15">
      <c r="H253" s="9">
        <f t="shared" si="3"/>
        <v>0</v>
      </c>
    </row>
    <row r="254" ht="15">
      <c r="H254" s="9">
        <f t="shared" si="3"/>
        <v>0</v>
      </c>
    </row>
    <row r="255" ht="15">
      <c r="H255" s="9">
        <f t="shared" si="3"/>
        <v>0</v>
      </c>
    </row>
    <row r="256" ht="15">
      <c r="H256" s="9">
        <f t="shared" si="3"/>
        <v>0</v>
      </c>
    </row>
    <row r="257" ht="15">
      <c r="H257" s="9">
        <f t="shared" si="3"/>
        <v>0</v>
      </c>
    </row>
    <row r="258" ht="15">
      <c r="H258" s="9">
        <f t="shared" si="3"/>
        <v>0</v>
      </c>
    </row>
    <row r="259" ht="15">
      <c r="H259" s="9">
        <f t="shared" si="3"/>
        <v>0</v>
      </c>
    </row>
    <row r="260" ht="15">
      <c r="H260" s="9">
        <f t="shared" si="3"/>
        <v>0</v>
      </c>
    </row>
    <row r="261" ht="15">
      <c r="H261" s="9">
        <f t="shared" si="3"/>
        <v>0</v>
      </c>
    </row>
    <row r="262" ht="15">
      <c r="H262" s="9">
        <f t="shared" si="3"/>
        <v>0</v>
      </c>
    </row>
    <row r="263" ht="15">
      <c r="H263" s="9">
        <f t="shared" si="3"/>
        <v>0</v>
      </c>
    </row>
    <row r="264" ht="15">
      <c r="H264" s="9">
        <f t="shared" si="3"/>
        <v>0</v>
      </c>
    </row>
    <row r="265" ht="15">
      <c r="H265" s="9">
        <f t="shared" si="3"/>
        <v>0</v>
      </c>
    </row>
    <row r="266" ht="15">
      <c r="H266" s="9">
        <f t="shared" si="3"/>
        <v>0</v>
      </c>
    </row>
    <row r="267" ht="15">
      <c r="H267" s="9">
        <f t="shared" si="3"/>
        <v>0</v>
      </c>
    </row>
    <row r="268" ht="15">
      <c r="H268" s="9">
        <f t="shared" si="3"/>
        <v>0</v>
      </c>
    </row>
    <row r="269" ht="15">
      <c r="H269" s="9">
        <f t="shared" si="3"/>
        <v>0</v>
      </c>
    </row>
    <row r="270" ht="15">
      <c r="H270" s="9">
        <f t="shared" si="3"/>
        <v>0</v>
      </c>
    </row>
    <row r="271" ht="15">
      <c r="H271" s="9">
        <f t="shared" si="3"/>
        <v>0</v>
      </c>
    </row>
    <row r="272" ht="15">
      <c r="H272" s="9">
        <f t="shared" si="3"/>
        <v>0</v>
      </c>
    </row>
    <row r="273" ht="15">
      <c r="H273" s="9">
        <f t="shared" si="3"/>
        <v>0</v>
      </c>
    </row>
    <row r="274" ht="15">
      <c r="H274" s="9">
        <f t="shared" si="3"/>
        <v>0</v>
      </c>
    </row>
    <row r="275" ht="15">
      <c r="H275" s="9">
        <f t="shared" si="3"/>
        <v>0</v>
      </c>
    </row>
    <row r="276" ht="15">
      <c r="H276" s="9">
        <f t="shared" si="3"/>
        <v>0</v>
      </c>
    </row>
    <row r="277" ht="15">
      <c r="H277" s="9">
        <f t="shared" si="3"/>
        <v>0</v>
      </c>
    </row>
    <row r="278" ht="15">
      <c r="H278" s="9">
        <f t="shared" si="3"/>
        <v>0</v>
      </c>
    </row>
    <row r="279" ht="15">
      <c r="H279" s="9">
        <f t="shared" si="3"/>
        <v>0</v>
      </c>
    </row>
    <row r="280" ht="15">
      <c r="H280" s="9">
        <f t="shared" si="3"/>
        <v>0</v>
      </c>
    </row>
    <row r="281" ht="15">
      <c r="H281" s="9">
        <f t="shared" si="3"/>
        <v>0</v>
      </c>
    </row>
    <row r="282" ht="15">
      <c r="H282" s="9">
        <f t="shared" si="3"/>
        <v>0</v>
      </c>
    </row>
    <row r="283" ht="15">
      <c r="H283" s="9">
        <f t="shared" si="3"/>
        <v>0</v>
      </c>
    </row>
    <row r="284" ht="15">
      <c r="H284" s="9">
        <f t="shared" si="3"/>
        <v>0</v>
      </c>
    </row>
    <row r="285" ht="15">
      <c r="H285" s="9">
        <f t="shared" si="3"/>
        <v>0</v>
      </c>
    </row>
    <row r="286" ht="15">
      <c r="H286" s="9">
        <f t="shared" si="3"/>
        <v>0</v>
      </c>
    </row>
    <row r="287" ht="15">
      <c r="H287" s="9">
        <f t="shared" si="3"/>
        <v>0</v>
      </c>
    </row>
    <row r="288" ht="15">
      <c r="H288" s="9">
        <f t="shared" si="3"/>
        <v>0</v>
      </c>
    </row>
    <row r="289" ht="15">
      <c r="H289" s="9">
        <f t="shared" si="3"/>
        <v>0</v>
      </c>
    </row>
    <row r="290" ht="15">
      <c r="H290" s="9">
        <f t="shared" si="3"/>
        <v>0</v>
      </c>
    </row>
    <row r="291" ht="15">
      <c r="H291" s="9">
        <f t="shared" si="3"/>
        <v>0</v>
      </c>
    </row>
    <row r="292" ht="15">
      <c r="H292" s="9">
        <f t="shared" si="3"/>
        <v>0</v>
      </c>
    </row>
    <row r="293" ht="15">
      <c r="H293" s="9">
        <f t="shared" si="3"/>
        <v>0</v>
      </c>
    </row>
    <row r="294" ht="15">
      <c r="H294" s="9">
        <f t="shared" si="3"/>
        <v>0</v>
      </c>
    </row>
    <row r="295" ht="15">
      <c r="H295" s="9">
        <f t="shared" si="3"/>
        <v>0</v>
      </c>
    </row>
    <row r="296" ht="15">
      <c r="H296" s="9">
        <f t="shared" si="3"/>
        <v>0</v>
      </c>
    </row>
    <row r="297" ht="15">
      <c r="H297" s="9">
        <f t="shared" si="3"/>
        <v>0</v>
      </c>
    </row>
    <row r="298" ht="15">
      <c r="H298" s="9">
        <f t="shared" si="3"/>
        <v>0</v>
      </c>
    </row>
    <row r="299" ht="15">
      <c r="H299" s="9">
        <f t="shared" si="3"/>
        <v>0</v>
      </c>
    </row>
    <row r="300" ht="15">
      <c r="H300" s="9">
        <f aca="true" t="shared" si="4" ref="H300:H363">SUM(E300,F300,G300)</f>
        <v>0</v>
      </c>
    </row>
    <row r="301" ht="15">
      <c r="H301" s="9">
        <f t="shared" si="4"/>
        <v>0</v>
      </c>
    </row>
    <row r="302" ht="15">
      <c r="H302" s="9">
        <f t="shared" si="4"/>
        <v>0</v>
      </c>
    </row>
    <row r="303" ht="15">
      <c r="H303" s="9">
        <f t="shared" si="4"/>
        <v>0</v>
      </c>
    </row>
    <row r="304" ht="15">
      <c r="H304" s="9">
        <f t="shared" si="4"/>
        <v>0</v>
      </c>
    </row>
    <row r="305" ht="15">
      <c r="H305" s="9">
        <f t="shared" si="4"/>
        <v>0</v>
      </c>
    </row>
    <row r="306" ht="15">
      <c r="H306" s="9">
        <f t="shared" si="4"/>
        <v>0</v>
      </c>
    </row>
    <row r="307" ht="15">
      <c r="H307" s="9">
        <f t="shared" si="4"/>
        <v>0</v>
      </c>
    </row>
    <row r="308" ht="15">
      <c r="H308" s="9">
        <f t="shared" si="4"/>
        <v>0</v>
      </c>
    </row>
    <row r="309" ht="15">
      <c r="H309" s="9">
        <f t="shared" si="4"/>
        <v>0</v>
      </c>
    </row>
    <row r="310" ht="15">
      <c r="H310" s="9">
        <f t="shared" si="4"/>
        <v>0</v>
      </c>
    </row>
    <row r="311" ht="15">
      <c r="H311" s="9">
        <f t="shared" si="4"/>
        <v>0</v>
      </c>
    </row>
    <row r="312" ht="15">
      <c r="H312" s="9">
        <f t="shared" si="4"/>
        <v>0</v>
      </c>
    </row>
    <row r="313" ht="15">
      <c r="H313" s="9">
        <f t="shared" si="4"/>
        <v>0</v>
      </c>
    </row>
    <row r="314" ht="15">
      <c r="H314" s="9">
        <f t="shared" si="4"/>
        <v>0</v>
      </c>
    </row>
    <row r="315" ht="15">
      <c r="H315" s="9">
        <f t="shared" si="4"/>
        <v>0</v>
      </c>
    </row>
    <row r="316" ht="15">
      <c r="H316" s="9">
        <f t="shared" si="4"/>
        <v>0</v>
      </c>
    </row>
    <row r="317" ht="15">
      <c r="H317" s="9">
        <f t="shared" si="4"/>
        <v>0</v>
      </c>
    </row>
    <row r="318" ht="15">
      <c r="H318" s="9">
        <f t="shared" si="4"/>
        <v>0</v>
      </c>
    </row>
    <row r="319" ht="15">
      <c r="H319" s="9">
        <f t="shared" si="4"/>
        <v>0</v>
      </c>
    </row>
    <row r="320" ht="15">
      <c r="H320" s="9">
        <f t="shared" si="4"/>
        <v>0</v>
      </c>
    </row>
    <row r="321" ht="15">
      <c r="H321" s="9">
        <f t="shared" si="4"/>
        <v>0</v>
      </c>
    </row>
    <row r="322" ht="15">
      <c r="H322" s="9">
        <f t="shared" si="4"/>
        <v>0</v>
      </c>
    </row>
    <row r="323" ht="15">
      <c r="H323" s="9">
        <f t="shared" si="4"/>
        <v>0</v>
      </c>
    </row>
    <row r="324" ht="15">
      <c r="H324" s="9">
        <f t="shared" si="4"/>
        <v>0</v>
      </c>
    </row>
    <row r="325" ht="15">
      <c r="H325" s="9">
        <f t="shared" si="4"/>
        <v>0</v>
      </c>
    </row>
    <row r="326" ht="15">
      <c r="H326" s="9">
        <f t="shared" si="4"/>
        <v>0</v>
      </c>
    </row>
    <row r="327" ht="15">
      <c r="H327" s="9">
        <f t="shared" si="4"/>
        <v>0</v>
      </c>
    </row>
    <row r="328" ht="15">
      <c r="H328" s="9">
        <f t="shared" si="4"/>
        <v>0</v>
      </c>
    </row>
    <row r="329" ht="15">
      <c r="H329" s="9">
        <f t="shared" si="4"/>
        <v>0</v>
      </c>
    </row>
    <row r="330" ht="15">
      <c r="H330" s="9">
        <f t="shared" si="4"/>
        <v>0</v>
      </c>
    </row>
    <row r="331" ht="15">
      <c r="H331" s="9">
        <f t="shared" si="4"/>
        <v>0</v>
      </c>
    </row>
    <row r="332" ht="15">
      <c r="H332" s="9">
        <f t="shared" si="4"/>
        <v>0</v>
      </c>
    </row>
    <row r="333" ht="15">
      <c r="H333" s="9">
        <f t="shared" si="4"/>
        <v>0</v>
      </c>
    </row>
    <row r="334" ht="15">
      <c r="H334" s="9">
        <f t="shared" si="4"/>
        <v>0</v>
      </c>
    </row>
    <row r="335" ht="15">
      <c r="H335" s="9">
        <f t="shared" si="4"/>
        <v>0</v>
      </c>
    </row>
    <row r="336" ht="15">
      <c r="H336" s="9">
        <f t="shared" si="4"/>
        <v>0</v>
      </c>
    </row>
    <row r="337" ht="15">
      <c r="H337" s="9">
        <f t="shared" si="4"/>
        <v>0</v>
      </c>
    </row>
    <row r="338" ht="15">
      <c r="H338" s="9">
        <f t="shared" si="4"/>
        <v>0</v>
      </c>
    </row>
    <row r="339" ht="15">
      <c r="H339" s="9">
        <f t="shared" si="4"/>
        <v>0</v>
      </c>
    </row>
    <row r="340" ht="15">
      <c r="H340" s="9">
        <f t="shared" si="4"/>
        <v>0</v>
      </c>
    </row>
    <row r="341" ht="15">
      <c r="H341" s="9">
        <f t="shared" si="4"/>
        <v>0</v>
      </c>
    </row>
    <row r="342" ht="15">
      <c r="H342" s="9">
        <f t="shared" si="4"/>
        <v>0</v>
      </c>
    </row>
    <row r="343" ht="15">
      <c r="H343" s="9">
        <f t="shared" si="4"/>
        <v>0</v>
      </c>
    </row>
    <row r="344" ht="15">
      <c r="H344" s="9">
        <f t="shared" si="4"/>
        <v>0</v>
      </c>
    </row>
    <row r="345" ht="15">
      <c r="H345" s="9">
        <f t="shared" si="4"/>
        <v>0</v>
      </c>
    </row>
    <row r="346" ht="15">
      <c r="H346" s="9">
        <f t="shared" si="4"/>
        <v>0</v>
      </c>
    </row>
    <row r="347" ht="15">
      <c r="H347" s="9">
        <f t="shared" si="4"/>
        <v>0</v>
      </c>
    </row>
    <row r="348" ht="15">
      <c r="H348" s="9">
        <f t="shared" si="4"/>
        <v>0</v>
      </c>
    </row>
    <row r="349" ht="15">
      <c r="H349" s="9">
        <f t="shared" si="4"/>
        <v>0</v>
      </c>
    </row>
    <row r="350" ht="15">
      <c r="H350" s="9">
        <f t="shared" si="4"/>
        <v>0</v>
      </c>
    </row>
    <row r="351" ht="15">
      <c r="H351" s="9">
        <f t="shared" si="4"/>
        <v>0</v>
      </c>
    </row>
    <row r="352" ht="15">
      <c r="H352" s="9">
        <f t="shared" si="4"/>
        <v>0</v>
      </c>
    </row>
    <row r="353" ht="15">
      <c r="H353" s="9">
        <f t="shared" si="4"/>
        <v>0</v>
      </c>
    </row>
    <row r="354" ht="15">
      <c r="H354" s="9">
        <f t="shared" si="4"/>
        <v>0</v>
      </c>
    </row>
    <row r="355" ht="15">
      <c r="H355" s="9">
        <f t="shared" si="4"/>
        <v>0</v>
      </c>
    </row>
    <row r="356" ht="15">
      <c r="H356" s="9">
        <f t="shared" si="4"/>
        <v>0</v>
      </c>
    </row>
    <row r="357" ht="15">
      <c r="H357" s="9">
        <f t="shared" si="4"/>
        <v>0</v>
      </c>
    </row>
    <row r="358" ht="15">
      <c r="H358" s="9">
        <f t="shared" si="4"/>
        <v>0</v>
      </c>
    </row>
    <row r="359" ht="15">
      <c r="H359" s="9">
        <f t="shared" si="4"/>
        <v>0</v>
      </c>
    </row>
    <row r="360" ht="15">
      <c r="H360" s="9">
        <f t="shared" si="4"/>
        <v>0</v>
      </c>
    </row>
    <row r="361" ht="15">
      <c r="H361" s="9">
        <f t="shared" si="4"/>
        <v>0</v>
      </c>
    </row>
    <row r="362" ht="15">
      <c r="H362" s="9">
        <f t="shared" si="4"/>
        <v>0</v>
      </c>
    </row>
    <row r="363" ht="15">
      <c r="H363" s="9">
        <f t="shared" si="4"/>
        <v>0</v>
      </c>
    </row>
    <row r="364" ht="15">
      <c r="H364" s="9">
        <f aca="true" t="shared" si="5" ref="H364:H427">SUM(E364,F364,G364)</f>
        <v>0</v>
      </c>
    </row>
    <row r="365" ht="15">
      <c r="H365" s="9">
        <f t="shared" si="5"/>
        <v>0</v>
      </c>
    </row>
    <row r="366" ht="15">
      <c r="H366" s="9">
        <f t="shared" si="5"/>
        <v>0</v>
      </c>
    </row>
    <row r="367" ht="15">
      <c r="H367" s="9">
        <f t="shared" si="5"/>
        <v>0</v>
      </c>
    </row>
    <row r="368" ht="15">
      <c r="H368" s="9">
        <f t="shared" si="5"/>
        <v>0</v>
      </c>
    </row>
    <row r="369" ht="15">
      <c r="H369" s="9">
        <f t="shared" si="5"/>
        <v>0</v>
      </c>
    </row>
    <row r="370" ht="15">
      <c r="H370" s="9">
        <f t="shared" si="5"/>
        <v>0</v>
      </c>
    </row>
    <row r="371" ht="15">
      <c r="H371" s="9">
        <f t="shared" si="5"/>
        <v>0</v>
      </c>
    </row>
    <row r="372" ht="15">
      <c r="H372" s="9">
        <f t="shared" si="5"/>
        <v>0</v>
      </c>
    </row>
    <row r="373" ht="15">
      <c r="H373" s="9">
        <f t="shared" si="5"/>
        <v>0</v>
      </c>
    </row>
    <row r="374" ht="15">
      <c r="H374" s="9">
        <f t="shared" si="5"/>
        <v>0</v>
      </c>
    </row>
    <row r="375" ht="15">
      <c r="H375" s="9">
        <f t="shared" si="5"/>
        <v>0</v>
      </c>
    </row>
    <row r="376" ht="15">
      <c r="H376" s="9">
        <f t="shared" si="5"/>
        <v>0</v>
      </c>
    </row>
    <row r="377" ht="15">
      <c r="H377" s="9">
        <f t="shared" si="5"/>
        <v>0</v>
      </c>
    </row>
    <row r="378" ht="15">
      <c r="H378" s="9">
        <f t="shared" si="5"/>
        <v>0</v>
      </c>
    </row>
    <row r="379" ht="15">
      <c r="H379" s="9">
        <f t="shared" si="5"/>
        <v>0</v>
      </c>
    </row>
    <row r="380" ht="15">
      <c r="H380" s="9">
        <f t="shared" si="5"/>
        <v>0</v>
      </c>
    </row>
    <row r="381" ht="15">
      <c r="H381" s="9">
        <f t="shared" si="5"/>
        <v>0</v>
      </c>
    </row>
    <row r="382" ht="15">
      <c r="H382" s="9">
        <f t="shared" si="5"/>
        <v>0</v>
      </c>
    </row>
    <row r="383" ht="15">
      <c r="H383" s="9">
        <f t="shared" si="5"/>
        <v>0</v>
      </c>
    </row>
    <row r="384" ht="15">
      <c r="H384" s="9">
        <f t="shared" si="5"/>
        <v>0</v>
      </c>
    </row>
    <row r="385" ht="15">
      <c r="H385" s="9">
        <f t="shared" si="5"/>
        <v>0</v>
      </c>
    </row>
    <row r="386" ht="15">
      <c r="H386" s="9">
        <f t="shared" si="5"/>
        <v>0</v>
      </c>
    </row>
    <row r="387" ht="15">
      <c r="H387" s="9">
        <f t="shared" si="5"/>
        <v>0</v>
      </c>
    </row>
    <row r="388" ht="15">
      <c r="H388" s="9">
        <f t="shared" si="5"/>
        <v>0</v>
      </c>
    </row>
    <row r="389" ht="15">
      <c r="H389" s="9">
        <f t="shared" si="5"/>
        <v>0</v>
      </c>
    </row>
    <row r="390" ht="15">
      <c r="H390" s="9">
        <f t="shared" si="5"/>
        <v>0</v>
      </c>
    </row>
    <row r="391" ht="15">
      <c r="H391" s="9">
        <f t="shared" si="5"/>
        <v>0</v>
      </c>
    </row>
    <row r="392" ht="15">
      <c r="H392" s="9">
        <f t="shared" si="5"/>
        <v>0</v>
      </c>
    </row>
    <row r="393" ht="15">
      <c r="H393" s="9">
        <f t="shared" si="5"/>
        <v>0</v>
      </c>
    </row>
    <row r="394" ht="15">
      <c r="H394" s="9">
        <f t="shared" si="5"/>
        <v>0</v>
      </c>
    </row>
    <row r="395" ht="15">
      <c r="H395" s="9">
        <f t="shared" si="5"/>
        <v>0</v>
      </c>
    </row>
    <row r="396" ht="15">
      <c r="H396" s="9">
        <f t="shared" si="5"/>
        <v>0</v>
      </c>
    </row>
    <row r="397" ht="15">
      <c r="H397" s="9">
        <f t="shared" si="5"/>
        <v>0</v>
      </c>
    </row>
    <row r="398" ht="15">
      <c r="H398" s="9">
        <f t="shared" si="5"/>
        <v>0</v>
      </c>
    </row>
    <row r="399" ht="15">
      <c r="H399" s="9">
        <f t="shared" si="5"/>
        <v>0</v>
      </c>
    </row>
    <row r="400" ht="15">
      <c r="H400" s="9">
        <f t="shared" si="5"/>
        <v>0</v>
      </c>
    </row>
    <row r="401" ht="15">
      <c r="H401" s="9">
        <f t="shared" si="5"/>
        <v>0</v>
      </c>
    </row>
    <row r="402" ht="15">
      <c r="H402" s="9">
        <f t="shared" si="5"/>
        <v>0</v>
      </c>
    </row>
    <row r="403" ht="15">
      <c r="H403" s="9">
        <f t="shared" si="5"/>
        <v>0</v>
      </c>
    </row>
    <row r="404" ht="15">
      <c r="H404" s="9">
        <f t="shared" si="5"/>
        <v>0</v>
      </c>
    </row>
    <row r="405" ht="15">
      <c r="H405" s="9">
        <f t="shared" si="5"/>
        <v>0</v>
      </c>
    </row>
    <row r="406" ht="15">
      <c r="H406" s="9">
        <f t="shared" si="5"/>
        <v>0</v>
      </c>
    </row>
    <row r="407" ht="15">
      <c r="H407" s="9">
        <f t="shared" si="5"/>
        <v>0</v>
      </c>
    </row>
    <row r="408" ht="15">
      <c r="H408" s="9">
        <f t="shared" si="5"/>
        <v>0</v>
      </c>
    </row>
    <row r="409" ht="15">
      <c r="H409" s="9">
        <f t="shared" si="5"/>
        <v>0</v>
      </c>
    </row>
    <row r="410" ht="15">
      <c r="H410" s="9">
        <f t="shared" si="5"/>
        <v>0</v>
      </c>
    </row>
    <row r="411" ht="15">
      <c r="H411" s="9">
        <f t="shared" si="5"/>
        <v>0</v>
      </c>
    </row>
    <row r="412" ht="15">
      <c r="H412" s="9">
        <f t="shared" si="5"/>
        <v>0</v>
      </c>
    </row>
    <row r="413" ht="15">
      <c r="H413" s="9">
        <f t="shared" si="5"/>
        <v>0</v>
      </c>
    </row>
    <row r="414" ht="15">
      <c r="H414" s="9">
        <f t="shared" si="5"/>
        <v>0</v>
      </c>
    </row>
    <row r="415" ht="15">
      <c r="H415" s="9">
        <f t="shared" si="5"/>
        <v>0</v>
      </c>
    </row>
    <row r="416" ht="15">
      <c r="H416" s="9">
        <f t="shared" si="5"/>
        <v>0</v>
      </c>
    </row>
    <row r="417" ht="15">
      <c r="H417" s="9">
        <f t="shared" si="5"/>
        <v>0</v>
      </c>
    </row>
    <row r="418" ht="15">
      <c r="H418" s="9">
        <f t="shared" si="5"/>
        <v>0</v>
      </c>
    </row>
    <row r="419" ht="15">
      <c r="H419" s="9">
        <f t="shared" si="5"/>
        <v>0</v>
      </c>
    </row>
    <row r="420" ht="15">
      <c r="H420" s="9">
        <f t="shared" si="5"/>
        <v>0</v>
      </c>
    </row>
    <row r="421" ht="15">
      <c r="H421" s="9">
        <f t="shared" si="5"/>
        <v>0</v>
      </c>
    </row>
    <row r="422" ht="15">
      <c r="H422" s="9">
        <f t="shared" si="5"/>
        <v>0</v>
      </c>
    </row>
    <row r="423" ht="15">
      <c r="H423" s="9">
        <f t="shared" si="5"/>
        <v>0</v>
      </c>
    </row>
    <row r="424" ht="15">
      <c r="H424" s="9">
        <f t="shared" si="5"/>
        <v>0</v>
      </c>
    </row>
    <row r="425" ht="15">
      <c r="H425" s="9">
        <f t="shared" si="5"/>
        <v>0</v>
      </c>
    </row>
    <row r="426" ht="15">
      <c r="H426" s="9">
        <f t="shared" si="5"/>
        <v>0</v>
      </c>
    </row>
    <row r="427" ht="15">
      <c r="H427" s="9">
        <f t="shared" si="5"/>
        <v>0</v>
      </c>
    </row>
    <row r="428" ht="15">
      <c r="H428" s="9">
        <f aca="true" t="shared" si="6" ref="H428:H491">SUM(E428,F428,G428)</f>
        <v>0</v>
      </c>
    </row>
    <row r="429" ht="15">
      <c r="H429" s="9">
        <f t="shared" si="6"/>
        <v>0</v>
      </c>
    </row>
    <row r="430" ht="15">
      <c r="H430" s="9">
        <f t="shared" si="6"/>
        <v>0</v>
      </c>
    </row>
    <row r="431" ht="15">
      <c r="H431" s="9">
        <f t="shared" si="6"/>
        <v>0</v>
      </c>
    </row>
    <row r="432" ht="15">
      <c r="H432" s="9">
        <f t="shared" si="6"/>
        <v>0</v>
      </c>
    </row>
    <row r="433" ht="15">
      <c r="H433" s="9">
        <f t="shared" si="6"/>
        <v>0</v>
      </c>
    </row>
    <row r="434" ht="15">
      <c r="H434" s="9">
        <f t="shared" si="6"/>
        <v>0</v>
      </c>
    </row>
    <row r="435" ht="15">
      <c r="H435" s="9">
        <f t="shared" si="6"/>
        <v>0</v>
      </c>
    </row>
    <row r="436" ht="15">
      <c r="H436" s="9">
        <f t="shared" si="6"/>
        <v>0</v>
      </c>
    </row>
    <row r="437" ht="15">
      <c r="H437" s="9">
        <f t="shared" si="6"/>
        <v>0</v>
      </c>
    </row>
    <row r="438" ht="15">
      <c r="H438" s="9">
        <f t="shared" si="6"/>
        <v>0</v>
      </c>
    </row>
    <row r="439" ht="15">
      <c r="H439" s="9">
        <f t="shared" si="6"/>
        <v>0</v>
      </c>
    </row>
    <row r="440" ht="15">
      <c r="H440" s="9">
        <f t="shared" si="6"/>
        <v>0</v>
      </c>
    </row>
    <row r="441" ht="15">
      <c r="H441" s="9">
        <f t="shared" si="6"/>
        <v>0</v>
      </c>
    </row>
    <row r="442" ht="15">
      <c r="H442" s="9">
        <f t="shared" si="6"/>
        <v>0</v>
      </c>
    </row>
    <row r="443" ht="15">
      <c r="H443" s="9">
        <f t="shared" si="6"/>
        <v>0</v>
      </c>
    </row>
    <row r="444" ht="15">
      <c r="H444" s="9">
        <f t="shared" si="6"/>
        <v>0</v>
      </c>
    </row>
    <row r="445" ht="15">
      <c r="H445" s="9">
        <f t="shared" si="6"/>
        <v>0</v>
      </c>
    </row>
    <row r="446" ht="15">
      <c r="H446" s="9">
        <f t="shared" si="6"/>
        <v>0</v>
      </c>
    </row>
    <row r="447" ht="15">
      <c r="H447" s="9">
        <f t="shared" si="6"/>
        <v>0</v>
      </c>
    </row>
    <row r="448" ht="15">
      <c r="H448" s="9">
        <f t="shared" si="6"/>
        <v>0</v>
      </c>
    </row>
    <row r="449" ht="15">
      <c r="H449" s="9">
        <f t="shared" si="6"/>
        <v>0</v>
      </c>
    </row>
    <row r="450" ht="15">
      <c r="H450" s="9">
        <f t="shared" si="6"/>
        <v>0</v>
      </c>
    </row>
    <row r="451" ht="15">
      <c r="H451" s="9">
        <f t="shared" si="6"/>
        <v>0</v>
      </c>
    </row>
    <row r="452" ht="15">
      <c r="H452" s="9">
        <f t="shared" si="6"/>
        <v>0</v>
      </c>
    </row>
    <row r="453" ht="15">
      <c r="H453" s="9">
        <f t="shared" si="6"/>
        <v>0</v>
      </c>
    </row>
    <row r="454" ht="15">
      <c r="H454" s="9">
        <f t="shared" si="6"/>
        <v>0</v>
      </c>
    </row>
    <row r="455" ht="15">
      <c r="H455" s="9">
        <f t="shared" si="6"/>
        <v>0</v>
      </c>
    </row>
    <row r="456" ht="15">
      <c r="H456" s="9">
        <f t="shared" si="6"/>
        <v>0</v>
      </c>
    </row>
    <row r="457" ht="15">
      <c r="H457" s="9">
        <f t="shared" si="6"/>
        <v>0</v>
      </c>
    </row>
    <row r="458" ht="15">
      <c r="H458" s="9">
        <f t="shared" si="6"/>
        <v>0</v>
      </c>
    </row>
    <row r="459" ht="15">
      <c r="H459" s="9">
        <f t="shared" si="6"/>
        <v>0</v>
      </c>
    </row>
    <row r="460" ht="15">
      <c r="H460" s="9">
        <f t="shared" si="6"/>
        <v>0</v>
      </c>
    </row>
    <row r="461" ht="15">
      <c r="H461" s="9">
        <f t="shared" si="6"/>
        <v>0</v>
      </c>
    </row>
    <row r="462" ht="15">
      <c r="H462" s="9">
        <f t="shared" si="6"/>
        <v>0</v>
      </c>
    </row>
    <row r="463" ht="15">
      <c r="H463" s="9">
        <f t="shared" si="6"/>
        <v>0</v>
      </c>
    </row>
    <row r="464" ht="15">
      <c r="H464" s="9">
        <f t="shared" si="6"/>
        <v>0</v>
      </c>
    </row>
    <row r="465" ht="15">
      <c r="H465" s="9">
        <f t="shared" si="6"/>
        <v>0</v>
      </c>
    </row>
    <row r="466" ht="15">
      <c r="H466" s="9">
        <f t="shared" si="6"/>
        <v>0</v>
      </c>
    </row>
    <row r="467" ht="15">
      <c r="H467" s="9">
        <f t="shared" si="6"/>
        <v>0</v>
      </c>
    </row>
    <row r="468" ht="15">
      <c r="H468" s="9">
        <f t="shared" si="6"/>
        <v>0</v>
      </c>
    </row>
    <row r="469" ht="15">
      <c r="H469" s="9">
        <f t="shared" si="6"/>
        <v>0</v>
      </c>
    </row>
    <row r="470" ht="15">
      <c r="H470" s="9">
        <f t="shared" si="6"/>
        <v>0</v>
      </c>
    </row>
    <row r="471" ht="15">
      <c r="H471" s="9">
        <f t="shared" si="6"/>
        <v>0</v>
      </c>
    </row>
    <row r="472" ht="15">
      <c r="H472" s="9">
        <f t="shared" si="6"/>
        <v>0</v>
      </c>
    </row>
    <row r="473" ht="15">
      <c r="H473" s="9">
        <f t="shared" si="6"/>
        <v>0</v>
      </c>
    </row>
    <row r="474" ht="15">
      <c r="H474" s="9">
        <f t="shared" si="6"/>
        <v>0</v>
      </c>
    </row>
    <row r="475" ht="15">
      <c r="H475" s="9">
        <f t="shared" si="6"/>
        <v>0</v>
      </c>
    </row>
    <row r="476" ht="15">
      <c r="H476" s="9">
        <f t="shared" si="6"/>
        <v>0</v>
      </c>
    </row>
    <row r="477" ht="15">
      <c r="H477" s="9">
        <f t="shared" si="6"/>
        <v>0</v>
      </c>
    </row>
    <row r="478" ht="15">
      <c r="H478" s="9">
        <f t="shared" si="6"/>
        <v>0</v>
      </c>
    </row>
    <row r="479" ht="15">
      <c r="H479" s="9">
        <f t="shared" si="6"/>
        <v>0</v>
      </c>
    </row>
    <row r="480" ht="15">
      <c r="H480" s="9">
        <f t="shared" si="6"/>
        <v>0</v>
      </c>
    </row>
    <row r="481" ht="15">
      <c r="H481" s="9">
        <f t="shared" si="6"/>
        <v>0</v>
      </c>
    </row>
    <row r="482" ht="15">
      <c r="H482" s="9">
        <f t="shared" si="6"/>
        <v>0</v>
      </c>
    </row>
    <row r="483" ht="15">
      <c r="H483" s="9">
        <f t="shared" si="6"/>
        <v>0</v>
      </c>
    </row>
    <row r="484" ht="15">
      <c r="H484" s="9">
        <f t="shared" si="6"/>
        <v>0</v>
      </c>
    </row>
    <row r="485" ht="15">
      <c r="H485" s="9">
        <f t="shared" si="6"/>
        <v>0</v>
      </c>
    </row>
    <row r="486" ht="15">
      <c r="H486" s="9">
        <f t="shared" si="6"/>
        <v>0</v>
      </c>
    </row>
    <row r="487" ht="15">
      <c r="H487" s="9">
        <f t="shared" si="6"/>
        <v>0</v>
      </c>
    </row>
    <row r="488" ht="15">
      <c r="H488" s="9">
        <f t="shared" si="6"/>
        <v>0</v>
      </c>
    </row>
    <row r="489" ht="15">
      <c r="H489" s="9">
        <f t="shared" si="6"/>
        <v>0</v>
      </c>
    </row>
    <row r="490" ht="15">
      <c r="H490" s="9">
        <f t="shared" si="6"/>
        <v>0</v>
      </c>
    </row>
    <row r="491" ht="15">
      <c r="H491" s="9">
        <f t="shared" si="6"/>
        <v>0</v>
      </c>
    </row>
    <row r="492" ht="15">
      <c r="H492" s="9">
        <f aca="true" t="shared" si="7" ref="H492:H511">SUM(E492,F492,G492)</f>
        <v>0</v>
      </c>
    </row>
    <row r="493" ht="15">
      <c r="H493" s="9">
        <f t="shared" si="7"/>
        <v>0</v>
      </c>
    </row>
    <row r="494" ht="15">
      <c r="H494" s="9">
        <f t="shared" si="7"/>
        <v>0</v>
      </c>
    </row>
    <row r="495" ht="15">
      <c r="H495" s="9">
        <f t="shared" si="7"/>
        <v>0</v>
      </c>
    </row>
    <row r="496" ht="15">
      <c r="H496" s="9">
        <f t="shared" si="7"/>
        <v>0</v>
      </c>
    </row>
    <row r="497" ht="15">
      <c r="H497" s="9">
        <f t="shared" si="7"/>
        <v>0</v>
      </c>
    </row>
    <row r="498" ht="15">
      <c r="H498" s="9">
        <f t="shared" si="7"/>
        <v>0</v>
      </c>
    </row>
    <row r="499" ht="15">
      <c r="H499" s="9">
        <f t="shared" si="7"/>
        <v>0</v>
      </c>
    </row>
    <row r="500" ht="15">
      <c r="H500" s="9">
        <f t="shared" si="7"/>
        <v>0</v>
      </c>
    </row>
    <row r="501" ht="15">
      <c r="H501" s="9">
        <f t="shared" si="7"/>
        <v>0</v>
      </c>
    </row>
    <row r="502" ht="15">
      <c r="H502" s="9">
        <f t="shared" si="7"/>
        <v>0</v>
      </c>
    </row>
    <row r="503" ht="15">
      <c r="H503" s="9">
        <f t="shared" si="7"/>
        <v>0</v>
      </c>
    </row>
    <row r="504" ht="15">
      <c r="H504" s="9">
        <f t="shared" si="7"/>
        <v>0</v>
      </c>
    </row>
    <row r="505" ht="15">
      <c r="H505" s="9">
        <f t="shared" si="7"/>
        <v>0</v>
      </c>
    </row>
    <row r="506" ht="15">
      <c r="H506" s="9">
        <f t="shared" si="7"/>
        <v>0</v>
      </c>
    </row>
    <row r="507" ht="15">
      <c r="H507" s="9">
        <f t="shared" si="7"/>
        <v>0</v>
      </c>
    </row>
    <row r="508" ht="15">
      <c r="H508" s="9">
        <f t="shared" si="7"/>
        <v>0</v>
      </c>
    </row>
    <row r="509" ht="15">
      <c r="H509" s="9">
        <f t="shared" si="7"/>
        <v>0</v>
      </c>
    </row>
    <row r="510" ht="15">
      <c r="H510" s="9">
        <f t="shared" si="7"/>
        <v>0</v>
      </c>
    </row>
    <row r="511" ht="15">
      <c r="H511" s="9">
        <f t="shared" si="7"/>
        <v>0</v>
      </c>
    </row>
  </sheetData>
  <autoFilter ref="A1:H1">
    <sortState ref="A2:H511">
      <sortCondition descending="1" sortBy="value" ref="H2:H511"/>
    </sortState>
  </autoFilter>
  <mergeCells count="1">
    <mergeCell ref="A42:H42"/>
  </mergeCells>
  <printOptions/>
  <pageMargins left="0.7" right="0.7" top="0.75" bottom="0.75" header="0.3" footer="0.3"/>
  <pageSetup orientation="portrait" paperSize="9"/>
  <tableParts>
    <tablePart r:id="rId1"/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4BE66-8591-4D4E-A411-72607ED5E35E}">
  <dimension ref="A1:H136"/>
  <sheetViews>
    <sheetView zoomScale="77" zoomScaleNormal="77" workbookViewId="0" topLeftCell="A1">
      <pane ySplit="1" topLeftCell="A2" activePane="bottomLeft" state="frozen"/>
      <selection pane="bottomLeft" activeCell="K113" sqref="K113"/>
    </sheetView>
  </sheetViews>
  <sheetFormatPr defaultColWidth="9.140625" defaultRowHeight="15" customHeight="1"/>
  <cols>
    <col min="1" max="8" width="12.57421875" style="0" customWidth="1"/>
  </cols>
  <sheetData>
    <row r="1" spans="1:8" ht="19.35">
      <c r="A1" s="155" t="s">
        <v>0</v>
      </c>
      <c r="B1" s="155" t="s">
        <v>1</v>
      </c>
      <c r="C1" s="155" t="s">
        <v>2</v>
      </c>
      <c r="D1" s="155" t="s">
        <v>3</v>
      </c>
      <c r="E1" s="156" t="s">
        <v>4</v>
      </c>
      <c r="F1" s="157" t="s">
        <v>5</v>
      </c>
      <c r="G1" s="158" t="s">
        <v>6</v>
      </c>
      <c r="H1" s="159" t="s">
        <v>7</v>
      </c>
    </row>
    <row r="2" spans="1:8" ht="19.35">
      <c r="A2" s="155" t="s">
        <v>0</v>
      </c>
      <c r="B2" s="155" t="s">
        <v>1</v>
      </c>
      <c r="C2" s="155" t="s">
        <v>2</v>
      </c>
      <c r="D2" s="155" t="s">
        <v>3</v>
      </c>
      <c r="E2" s="156" t="s">
        <v>4</v>
      </c>
      <c r="F2" s="157" t="s">
        <v>5</v>
      </c>
      <c r="G2" s="158" t="s">
        <v>6</v>
      </c>
      <c r="H2" s="159" t="s">
        <v>7</v>
      </c>
    </row>
    <row r="3" spans="1:8" ht="14.45">
      <c r="A3" s="109" t="s">
        <v>16</v>
      </c>
      <c r="B3" s="109" t="s">
        <v>17</v>
      </c>
      <c r="C3" s="110" t="s">
        <v>14</v>
      </c>
      <c r="D3" s="110" t="s">
        <v>15</v>
      </c>
      <c r="E3" s="36">
        <f>25+25+24+25</f>
        <v>99</v>
      </c>
      <c r="F3" s="37">
        <v>98</v>
      </c>
      <c r="G3" s="38">
        <v>92</v>
      </c>
      <c r="H3" s="154">
        <f>SUM(E3:G3)</f>
        <v>289</v>
      </c>
    </row>
    <row r="4" spans="1:8" ht="14.45">
      <c r="A4" s="13" t="s">
        <v>136</v>
      </c>
      <c r="B4" s="13" t="s">
        <v>137</v>
      </c>
      <c r="C4" s="91" t="s">
        <v>14</v>
      </c>
      <c r="D4" s="91" t="s">
        <v>134</v>
      </c>
      <c r="E4" s="36">
        <v>99</v>
      </c>
      <c r="F4" s="37">
        <v>98</v>
      </c>
      <c r="G4" s="38">
        <v>92</v>
      </c>
      <c r="H4" s="154">
        <f>SUM(E4:G4)</f>
        <v>289</v>
      </c>
    </row>
    <row r="5" spans="1:8" ht="14.45">
      <c r="A5" s="109" t="s">
        <v>69</v>
      </c>
      <c r="B5" s="109" t="s">
        <v>70</v>
      </c>
      <c r="C5" s="110" t="s">
        <v>14</v>
      </c>
      <c r="D5" s="110" t="s">
        <v>15</v>
      </c>
      <c r="E5" s="36">
        <f>23+24+25+21</f>
        <v>93</v>
      </c>
      <c r="F5" s="37">
        <v>99</v>
      </c>
      <c r="G5" s="38">
        <v>94</v>
      </c>
      <c r="H5" s="154">
        <f>SUM(E5:G5)</f>
        <v>286</v>
      </c>
    </row>
    <row r="6" spans="1:8" ht="14.45">
      <c r="A6" s="13" t="s">
        <v>38</v>
      </c>
      <c r="B6" s="13" t="s">
        <v>39</v>
      </c>
      <c r="C6" s="91" t="s">
        <v>14</v>
      </c>
      <c r="D6" s="91" t="s">
        <v>15</v>
      </c>
      <c r="E6" s="36">
        <f>24+24+24+24</f>
        <v>96</v>
      </c>
      <c r="F6" s="37">
        <v>97</v>
      </c>
      <c r="G6" s="38">
        <v>93</v>
      </c>
      <c r="H6" s="154">
        <f>SUM(E6:G6)</f>
        <v>286</v>
      </c>
    </row>
    <row r="7" spans="1:8" ht="14.45">
      <c r="A7" s="109" t="s">
        <v>138</v>
      </c>
      <c r="B7" s="109" t="s">
        <v>139</v>
      </c>
      <c r="C7" s="110" t="s">
        <v>14</v>
      </c>
      <c r="D7" s="110" t="s">
        <v>134</v>
      </c>
      <c r="E7" s="36">
        <v>98</v>
      </c>
      <c r="F7" s="37">
        <v>96</v>
      </c>
      <c r="G7" s="38">
        <v>92</v>
      </c>
      <c r="H7" s="154">
        <f>SUM(E7:G7)</f>
        <v>286</v>
      </c>
    </row>
    <row r="8" spans="1:8" ht="14.45">
      <c r="A8" s="13" t="s">
        <v>22</v>
      </c>
      <c r="B8" s="13" t="s">
        <v>23</v>
      </c>
      <c r="C8" s="91" t="s">
        <v>14</v>
      </c>
      <c r="D8" s="91" t="s">
        <v>15</v>
      </c>
      <c r="E8" s="36">
        <f>24+24+25+25</f>
        <v>98</v>
      </c>
      <c r="F8" s="37">
        <v>98</v>
      </c>
      <c r="G8" s="38">
        <v>88</v>
      </c>
      <c r="H8" s="154">
        <f>SUM(E8:G8)</f>
        <v>284</v>
      </c>
    </row>
    <row r="9" spans="1:8" ht="14.45">
      <c r="A9" s="109" t="s">
        <v>250</v>
      </c>
      <c r="B9" s="109" t="s">
        <v>251</v>
      </c>
      <c r="C9" s="110" t="s">
        <v>14</v>
      </c>
      <c r="D9" s="110" t="s">
        <v>252</v>
      </c>
      <c r="E9" s="36">
        <v>99</v>
      </c>
      <c r="F9" s="37">
        <v>96</v>
      </c>
      <c r="G9" s="38">
        <v>89</v>
      </c>
      <c r="H9" s="154">
        <f>SUM(E9:G9)</f>
        <v>284</v>
      </c>
    </row>
    <row r="10" spans="1:8" ht="14.45">
      <c r="A10" s="13" t="s">
        <v>71</v>
      </c>
      <c r="B10" s="13" t="s">
        <v>72</v>
      </c>
      <c r="C10" s="91" t="s">
        <v>14</v>
      </c>
      <c r="D10" s="91" t="s">
        <v>15</v>
      </c>
      <c r="E10" s="36">
        <f>19+25+25+24</f>
        <v>93</v>
      </c>
      <c r="F10" s="37">
        <v>99</v>
      </c>
      <c r="G10" s="38">
        <v>91</v>
      </c>
      <c r="H10" s="154">
        <f>SUM(E10:G10)</f>
        <v>283</v>
      </c>
    </row>
    <row r="11" spans="1:8" ht="14.45">
      <c r="A11" s="13" t="s">
        <v>140</v>
      </c>
      <c r="B11" s="13" t="s">
        <v>141</v>
      </c>
      <c r="C11" s="91" t="s">
        <v>14</v>
      </c>
      <c r="D11" s="91" t="s">
        <v>134</v>
      </c>
      <c r="E11" s="36">
        <v>96</v>
      </c>
      <c r="F11" s="37">
        <v>97</v>
      </c>
      <c r="G11" s="38">
        <v>90</v>
      </c>
      <c r="H11" s="154">
        <f>SUM(E11:G11)</f>
        <v>283</v>
      </c>
    </row>
    <row r="12" spans="1:8" ht="14.45">
      <c r="A12" s="13" t="s">
        <v>30</v>
      </c>
      <c r="B12" s="13" t="s">
        <v>31</v>
      </c>
      <c r="C12" s="91" t="s">
        <v>14</v>
      </c>
      <c r="D12" s="91" t="s">
        <v>15</v>
      </c>
      <c r="E12" s="36">
        <f>25+25+23+24</f>
        <v>97</v>
      </c>
      <c r="F12" s="37">
        <v>97</v>
      </c>
      <c r="G12" s="38">
        <v>88</v>
      </c>
      <c r="H12" s="154">
        <f>SUM(E12:G12)</f>
        <v>282</v>
      </c>
    </row>
    <row r="13" spans="1:8" ht="14.45">
      <c r="A13" s="13" t="s">
        <v>32</v>
      </c>
      <c r="B13" s="13" t="s">
        <v>33</v>
      </c>
      <c r="C13" s="91" t="s">
        <v>14</v>
      </c>
      <c r="D13" s="91" t="s">
        <v>15</v>
      </c>
      <c r="E13" s="36">
        <f>24+23+25+25</f>
        <v>97</v>
      </c>
      <c r="F13" s="37">
        <v>98</v>
      </c>
      <c r="G13" s="38">
        <v>87</v>
      </c>
      <c r="H13" s="154">
        <f>SUM(E13:G13)</f>
        <v>282</v>
      </c>
    </row>
    <row r="14" spans="1:8" ht="14.45">
      <c r="A14" s="109" t="s">
        <v>145</v>
      </c>
      <c r="B14" s="109" t="s">
        <v>93</v>
      </c>
      <c r="C14" s="110" t="s">
        <v>14</v>
      </c>
      <c r="D14" s="110" t="s">
        <v>134</v>
      </c>
      <c r="E14" s="36">
        <v>93</v>
      </c>
      <c r="F14" s="37">
        <v>100</v>
      </c>
      <c r="G14" s="38">
        <v>88</v>
      </c>
      <c r="H14" s="154">
        <f>SUM(E14:G14)</f>
        <v>281</v>
      </c>
    </row>
    <row r="15" spans="1:8" ht="14.45">
      <c r="A15" s="109" t="s">
        <v>20</v>
      </c>
      <c r="B15" s="109" t="s">
        <v>49</v>
      </c>
      <c r="C15" s="110" t="s">
        <v>14</v>
      </c>
      <c r="D15" s="110" t="s">
        <v>15</v>
      </c>
      <c r="E15" s="36">
        <f>22+24+25+24</f>
        <v>95</v>
      </c>
      <c r="F15" s="37">
        <v>97</v>
      </c>
      <c r="G15" s="38">
        <v>88</v>
      </c>
      <c r="H15" s="154">
        <f>SUM(E15:G15)</f>
        <v>280</v>
      </c>
    </row>
    <row r="16" spans="1:8" ht="14.45">
      <c r="A16" s="13" t="s">
        <v>147</v>
      </c>
      <c r="B16" s="13" t="s">
        <v>148</v>
      </c>
      <c r="C16" s="91" t="s">
        <v>14</v>
      </c>
      <c r="D16" s="91" t="s">
        <v>134</v>
      </c>
      <c r="E16" s="36">
        <v>96</v>
      </c>
      <c r="F16" s="37">
        <v>99</v>
      </c>
      <c r="G16" s="38">
        <v>84</v>
      </c>
      <c r="H16" s="154">
        <f>SUM(E16:G16)</f>
        <v>279</v>
      </c>
    </row>
    <row r="17" spans="1:8" ht="14.45">
      <c r="A17" s="13" t="s">
        <v>24</v>
      </c>
      <c r="B17" s="13" t="s">
        <v>25</v>
      </c>
      <c r="C17" s="91" t="s">
        <v>14</v>
      </c>
      <c r="D17" s="91" t="s">
        <v>15</v>
      </c>
      <c r="E17" s="36">
        <f>25+25+25+23</f>
        <v>98</v>
      </c>
      <c r="F17" s="37">
        <v>93</v>
      </c>
      <c r="G17" s="38">
        <v>87</v>
      </c>
      <c r="H17" s="154">
        <f>SUM(E17:G17)</f>
        <v>278</v>
      </c>
    </row>
    <row r="18" spans="1:8" ht="14.45">
      <c r="A18" s="13" t="s">
        <v>12</v>
      </c>
      <c r="B18" s="13" t="s">
        <v>13</v>
      </c>
      <c r="C18" s="91" t="s">
        <v>14</v>
      </c>
      <c r="D18" s="91" t="s">
        <v>15</v>
      </c>
      <c r="E18" s="36">
        <v>100</v>
      </c>
      <c r="F18" s="37">
        <v>96</v>
      </c>
      <c r="G18" s="38">
        <v>82</v>
      </c>
      <c r="H18" s="154">
        <f>SUM(E18:G18)</f>
        <v>278</v>
      </c>
    </row>
    <row r="19" spans="1:8" ht="14.45">
      <c r="A19" s="109" t="s">
        <v>143</v>
      </c>
      <c r="B19" s="109" t="s">
        <v>144</v>
      </c>
      <c r="C19" s="110" t="s">
        <v>14</v>
      </c>
      <c r="D19" s="110" t="s">
        <v>134</v>
      </c>
      <c r="E19" s="36">
        <v>92</v>
      </c>
      <c r="F19" s="37">
        <v>97</v>
      </c>
      <c r="G19" s="38">
        <v>89</v>
      </c>
      <c r="H19" s="154">
        <f>SUM(E19:G19)</f>
        <v>278</v>
      </c>
    </row>
    <row r="20" spans="1:8" ht="14.45">
      <c r="A20" s="109" t="s">
        <v>16</v>
      </c>
      <c r="B20" s="109" t="s">
        <v>59</v>
      </c>
      <c r="C20" s="110" t="s">
        <v>14</v>
      </c>
      <c r="D20" s="110" t="s">
        <v>15</v>
      </c>
      <c r="E20" s="36">
        <f>23+25+24+22</f>
        <v>94</v>
      </c>
      <c r="F20" s="90">
        <v>95</v>
      </c>
      <c r="G20" s="38">
        <v>88</v>
      </c>
      <c r="H20" s="154">
        <f>SUM(E20:G20)</f>
        <v>277</v>
      </c>
    </row>
    <row r="21" spans="1:8" ht="14.45">
      <c r="A21" s="109" t="s">
        <v>45</v>
      </c>
      <c r="B21" s="109" t="s">
        <v>87</v>
      </c>
      <c r="C21" s="110" t="s">
        <v>14</v>
      </c>
      <c r="D21" s="110" t="s">
        <v>15</v>
      </c>
      <c r="E21" s="36">
        <f>20+23+22+25</f>
        <v>90</v>
      </c>
      <c r="F21" s="37">
        <v>99</v>
      </c>
      <c r="G21" s="38">
        <v>88</v>
      </c>
      <c r="H21" s="154">
        <f>SUM(E21:G21)</f>
        <v>277</v>
      </c>
    </row>
    <row r="22" spans="1:8" ht="14.45">
      <c r="A22" s="13" t="s">
        <v>253</v>
      </c>
      <c r="B22" s="13" t="s">
        <v>254</v>
      </c>
      <c r="C22" s="91" t="s">
        <v>14</v>
      </c>
      <c r="D22" s="91" t="s">
        <v>252</v>
      </c>
      <c r="E22" s="36">
        <v>99</v>
      </c>
      <c r="F22" s="37">
        <v>95</v>
      </c>
      <c r="G22" s="38">
        <v>83</v>
      </c>
      <c r="H22" s="154">
        <f>SUM(E22:G22)</f>
        <v>277</v>
      </c>
    </row>
    <row r="23" spans="1:8" ht="14.45">
      <c r="A23" s="13" t="s">
        <v>273</v>
      </c>
      <c r="B23" s="13" t="s">
        <v>120</v>
      </c>
      <c r="C23" s="91" t="s">
        <v>14</v>
      </c>
      <c r="D23" s="91" t="s">
        <v>270</v>
      </c>
      <c r="E23" s="36">
        <v>93</v>
      </c>
      <c r="F23" s="37">
        <v>98</v>
      </c>
      <c r="G23" s="38">
        <v>85</v>
      </c>
      <c r="H23" s="154">
        <f>SUM(E23:G23)</f>
        <v>276</v>
      </c>
    </row>
    <row r="24" spans="1:8" ht="14.45">
      <c r="A24" s="13" t="s">
        <v>40</v>
      </c>
      <c r="B24" s="13" t="s">
        <v>41</v>
      </c>
      <c r="C24" s="91" t="s">
        <v>14</v>
      </c>
      <c r="D24" s="91" t="s">
        <v>15</v>
      </c>
      <c r="E24" s="36">
        <f>23+24+24+25</f>
        <v>96</v>
      </c>
      <c r="F24" s="37">
        <v>94</v>
      </c>
      <c r="G24" s="38">
        <v>84</v>
      </c>
      <c r="H24" s="154">
        <f>SUM(E24:G24)</f>
        <v>274</v>
      </c>
    </row>
    <row r="25" spans="1:8" ht="14.45">
      <c r="A25" s="13" t="s">
        <v>151</v>
      </c>
      <c r="B25" s="13" t="s">
        <v>152</v>
      </c>
      <c r="C25" s="91" t="s">
        <v>14</v>
      </c>
      <c r="D25" s="91" t="s">
        <v>134</v>
      </c>
      <c r="E25" s="36">
        <v>97</v>
      </c>
      <c r="F25" s="37">
        <v>95</v>
      </c>
      <c r="G25" s="38">
        <v>82</v>
      </c>
      <c r="H25" s="154">
        <f>SUM(E25:G25)</f>
        <v>274</v>
      </c>
    </row>
    <row r="26" spans="1:8" ht="14.45">
      <c r="A26" s="109" t="s">
        <v>255</v>
      </c>
      <c r="B26" s="109" t="s">
        <v>256</v>
      </c>
      <c r="C26" s="110" t="s">
        <v>14</v>
      </c>
      <c r="D26" s="110" t="s">
        <v>252</v>
      </c>
      <c r="E26" s="36">
        <v>98</v>
      </c>
      <c r="F26" s="37">
        <v>96</v>
      </c>
      <c r="G26" s="38">
        <v>80</v>
      </c>
      <c r="H26" s="154">
        <f>SUM(E26:G26)</f>
        <v>274</v>
      </c>
    </row>
    <row r="27" spans="1:8" ht="14.45">
      <c r="A27" s="109" t="s">
        <v>60</v>
      </c>
      <c r="B27" s="109" t="s">
        <v>61</v>
      </c>
      <c r="C27" s="110" t="s">
        <v>14</v>
      </c>
      <c r="D27" s="110" t="s">
        <v>15</v>
      </c>
      <c r="E27" s="36">
        <f>23+22+25+24</f>
        <v>94</v>
      </c>
      <c r="F27" s="37">
        <v>92</v>
      </c>
      <c r="G27" s="38">
        <v>87</v>
      </c>
      <c r="H27" s="154">
        <f>SUM(E27:G27)</f>
        <v>273</v>
      </c>
    </row>
    <row r="28" spans="1:8" ht="14.45">
      <c r="A28" s="13" t="s">
        <v>50</v>
      </c>
      <c r="B28" s="13" t="s">
        <v>51</v>
      </c>
      <c r="C28" s="91" t="s">
        <v>14</v>
      </c>
      <c r="D28" s="91" t="s">
        <v>15</v>
      </c>
      <c r="E28" s="36">
        <f>23+24+24+24</f>
        <v>95</v>
      </c>
      <c r="F28" s="37">
        <v>93</v>
      </c>
      <c r="G28" s="38">
        <v>85</v>
      </c>
      <c r="H28" s="154">
        <f>SUM(E28:G28)</f>
        <v>273</v>
      </c>
    </row>
    <row r="29" spans="1:8" ht="14.45">
      <c r="A29" s="13" t="s">
        <v>80</v>
      </c>
      <c r="B29" s="13" t="s">
        <v>81</v>
      </c>
      <c r="C29" s="91" t="s">
        <v>14</v>
      </c>
      <c r="D29" s="91" t="s">
        <v>15</v>
      </c>
      <c r="E29" s="36">
        <f>19+24+23+25</f>
        <v>91</v>
      </c>
      <c r="F29" s="37">
        <v>98</v>
      </c>
      <c r="G29" s="38">
        <v>84</v>
      </c>
      <c r="H29" s="154">
        <f>SUM(E29:G29)</f>
        <v>273</v>
      </c>
    </row>
    <row r="30" spans="1:8" ht="14.45">
      <c r="A30" s="109" t="s">
        <v>66</v>
      </c>
      <c r="B30" s="109" t="s">
        <v>146</v>
      </c>
      <c r="C30" s="110" t="s">
        <v>14</v>
      </c>
      <c r="D30" s="110" t="s">
        <v>134</v>
      </c>
      <c r="E30" s="36">
        <v>89</v>
      </c>
      <c r="F30" s="37">
        <v>98</v>
      </c>
      <c r="G30" s="38">
        <v>86</v>
      </c>
      <c r="H30" s="154">
        <f>SUM(E30:G30)</f>
        <v>273</v>
      </c>
    </row>
    <row r="31" spans="1:8" ht="14.45">
      <c r="A31" s="13" t="s">
        <v>157</v>
      </c>
      <c r="B31" s="13" t="s">
        <v>158</v>
      </c>
      <c r="C31" s="91" t="s">
        <v>14</v>
      </c>
      <c r="D31" s="91" t="s">
        <v>134</v>
      </c>
      <c r="E31" s="36">
        <v>98</v>
      </c>
      <c r="F31" s="37">
        <v>97</v>
      </c>
      <c r="G31" s="38">
        <v>78</v>
      </c>
      <c r="H31" s="154">
        <f>SUM(E31:G31)</f>
        <v>273</v>
      </c>
    </row>
    <row r="32" spans="1:8" ht="14.45">
      <c r="A32" s="109" t="s">
        <v>62</v>
      </c>
      <c r="B32" s="109" t="s">
        <v>21</v>
      </c>
      <c r="C32" s="110" t="s">
        <v>14</v>
      </c>
      <c r="D32" s="110" t="s">
        <v>15</v>
      </c>
      <c r="E32" s="36">
        <f>21+25+23+25</f>
        <v>94</v>
      </c>
      <c r="F32" s="55">
        <f>73+20</f>
        <v>93</v>
      </c>
      <c r="G32" s="38">
        <v>85</v>
      </c>
      <c r="H32" s="154">
        <f>SUM(E32:G32)</f>
        <v>272</v>
      </c>
    </row>
    <row r="33" spans="1:8" ht="14.45">
      <c r="A33" s="109" t="s">
        <v>88</v>
      </c>
      <c r="B33" s="109" t="s">
        <v>89</v>
      </c>
      <c r="C33" s="110" t="s">
        <v>14</v>
      </c>
      <c r="D33" s="110" t="s">
        <v>15</v>
      </c>
      <c r="E33" s="36">
        <f>24+24+23+19</f>
        <v>90</v>
      </c>
      <c r="F33" s="37">
        <v>96</v>
      </c>
      <c r="G33" s="38">
        <v>85</v>
      </c>
      <c r="H33" s="154">
        <f>SUM(E33:G33)</f>
        <v>271</v>
      </c>
    </row>
    <row r="34" spans="1:8" ht="14.45">
      <c r="A34" s="109" t="s">
        <v>20</v>
      </c>
      <c r="B34" s="109" t="s">
        <v>73</v>
      </c>
      <c r="C34" s="110" t="s">
        <v>14</v>
      </c>
      <c r="D34" s="110" t="s">
        <v>15</v>
      </c>
      <c r="E34" s="36">
        <f>22+24+24+23</f>
        <v>93</v>
      </c>
      <c r="F34" s="90">
        <v>94</v>
      </c>
      <c r="G34" s="38">
        <v>84</v>
      </c>
      <c r="H34" s="154">
        <f>SUM(E34:G34)</f>
        <v>271</v>
      </c>
    </row>
    <row r="35" spans="1:8" ht="14.45">
      <c r="A35" s="109" t="s">
        <v>153</v>
      </c>
      <c r="B35" s="109" t="s">
        <v>224</v>
      </c>
      <c r="C35" s="110" t="s">
        <v>14</v>
      </c>
      <c r="D35" s="110" t="s">
        <v>225</v>
      </c>
      <c r="E35" s="36">
        <v>98</v>
      </c>
      <c r="F35" s="37">
        <v>95</v>
      </c>
      <c r="G35" s="38">
        <v>78</v>
      </c>
      <c r="H35" s="154">
        <f>SUM(E35:G35)</f>
        <v>271</v>
      </c>
    </row>
    <row r="36" spans="1:8" ht="14.45">
      <c r="A36" s="13" t="s">
        <v>245</v>
      </c>
      <c r="B36" s="13" t="s">
        <v>246</v>
      </c>
      <c r="C36" s="91" t="s">
        <v>14</v>
      </c>
      <c r="D36" s="91" t="s">
        <v>225</v>
      </c>
      <c r="E36" s="36">
        <v>90</v>
      </c>
      <c r="F36" s="37">
        <v>97</v>
      </c>
      <c r="G36" s="38">
        <v>84</v>
      </c>
      <c r="H36" s="154">
        <f>SUM(E36:G36)</f>
        <v>271</v>
      </c>
    </row>
    <row r="37" spans="1:8" ht="17.25" customHeight="1">
      <c r="A37" s="13" t="s">
        <v>289</v>
      </c>
      <c r="B37" s="13" t="s">
        <v>290</v>
      </c>
      <c r="C37" s="91" t="s">
        <v>14</v>
      </c>
      <c r="D37" s="91" t="s">
        <v>288</v>
      </c>
      <c r="E37" s="36">
        <v>94</v>
      </c>
      <c r="F37" s="37">
        <v>93</v>
      </c>
      <c r="G37" s="38">
        <v>83</v>
      </c>
      <c r="H37" s="154">
        <f>SUM(E37:G37)</f>
        <v>270</v>
      </c>
    </row>
    <row r="38" spans="1:8" ht="14.45">
      <c r="A38" s="109" t="s">
        <v>42</v>
      </c>
      <c r="B38" s="109" t="s">
        <v>43</v>
      </c>
      <c r="C38" s="110" t="s">
        <v>14</v>
      </c>
      <c r="D38" s="110" t="s">
        <v>15</v>
      </c>
      <c r="E38" s="36">
        <f>24+24+24+24</f>
        <v>96</v>
      </c>
      <c r="F38" s="37">
        <v>92</v>
      </c>
      <c r="G38" s="38">
        <v>81</v>
      </c>
      <c r="H38" s="154">
        <f>SUM(E38:G38)</f>
        <v>269</v>
      </c>
    </row>
    <row r="39" spans="1:8" ht="14.45">
      <c r="A39" s="13" t="s">
        <v>16</v>
      </c>
      <c r="B39" s="13" t="s">
        <v>44</v>
      </c>
      <c r="C39" s="91" t="s">
        <v>14</v>
      </c>
      <c r="D39" s="91" t="s">
        <v>15</v>
      </c>
      <c r="E39" s="36">
        <f>25+25+22+24</f>
        <v>96</v>
      </c>
      <c r="F39" s="37">
        <v>97</v>
      </c>
      <c r="G39" s="38">
        <v>76</v>
      </c>
      <c r="H39" s="154">
        <f>SUM(E39:G39)</f>
        <v>269</v>
      </c>
    </row>
    <row r="40" spans="1:8" ht="14.45">
      <c r="A40" s="145" t="s">
        <v>206</v>
      </c>
      <c r="B40" s="145" t="s">
        <v>207</v>
      </c>
      <c r="C40" s="110" t="s">
        <v>14</v>
      </c>
      <c r="D40" s="110" t="s">
        <v>208</v>
      </c>
      <c r="E40" s="36">
        <v>91</v>
      </c>
      <c r="F40" s="37">
        <v>96</v>
      </c>
      <c r="G40" s="38">
        <v>82</v>
      </c>
      <c r="H40" s="154">
        <f>SUM(E40:G40)</f>
        <v>269</v>
      </c>
    </row>
    <row r="41" spans="1:8" ht="14.45">
      <c r="A41" s="13" t="s">
        <v>20</v>
      </c>
      <c r="B41" s="13" t="s">
        <v>261</v>
      </c>
      <c r="C41" s="91" t="s">
        <v>14</v>
      </c>
      <c r="D41" s="91" t="s">
        <v>252</v>
      </c>
      <c r="E41" s="36">
        <v>92</v>
      </c>
      <c r="F41" s="37">
        <v>91</v>
      </c>
      <c r="G41" s="38">
        <v>86</v>
      </c>
      <c r="H41" s="154">
        <f>SUM(E41:G41)</f>
        <v>269</v>
      </c>
    </row>
    <row r="42" spans="1:8" ht="14.45">
      <c r="A42" s="109" t="s">
        <v>20</v>
      </c>
      <c r="B42" s="109" t="s">
        <v>79</v>
      </c>
      <c r="C42" s="110" t="s">
        <v>14</v>
      </c>
      <c r="D42" s="110" t="s">
        <v>15</v>
      </c>
      <c r="E42" s="36">
        <f>23+21+24+24</f>
        <v>92</v>
      </c>
      <c r="F42" s="37">
        <v>97</v>
      </c>
      <c r="G42" s="38">
        <v>79</v>
      </c>
      <c r="H42" s="154">
        <f>SUM(E42:G42)</f>
        <v>268</v>
      </c>
    </row>
    <row r="43" spans="1:8" ht="14.45">
      <c r="A43" s="13" t="s">
        <v>34</v>
      </c>
      <c r="B43" s="13" t="s">
        <v>35</v>
      </c>
      <c r="C43" s="91" t="s">
        <v>14</v>
      </c>
      <c r="D43" s="91" t="s">
        <v>15</v>
      </c>
      <c r="E43" s="36">
        <f>23+25+25+24</f>
        <v>97</v>
      </c>
      <c r="F43" s="37">
        <v>94</v>
      </c>
      <c r="G43" s="38">
        <v>77</v>
      </c>
      <c r="H43" s="154">
        <f>SUM(E43:G43)</f>
        <v>268</v>
      </c>
    </row>
    <row r="44" spans="1:8" ht="14.45">
      <c r="A44" s="109" t="s">
        <v>276</v>
      </c>
      <c r="B44" s="109" t="s">
        <v>277</v>
      </c>
      <c r="C44" s="110" t="s">
        <v>14</v>
      </c>
      <c r="D44" s="110" t="s">
        <v>270</v>
      </c>
      <c r="E44" s="36">
        <v>92</v>
      </c>
      <c r="F44" s="37">
        <v>94</v>
      </c>
      <c r="G44" s="38">
        <v>82</v>
      </c>
      <c r="H44" s="154">
        <f>SUM(E44:G44)</f>
        <v>268</v>
      </c>
    </row>
    <row r="45" spans="1:8" ht="14.45">
      <c r="A45" s="109" t="s">
        <v>63</v>
      </c>
      <c r="B45" s="109" t="s">
        <v>64</v>
      </c>
      <c r="C45" s="110" t="s">
        <v>14</v>
      </c>
      <c r="D45" s="110" t="s">
        <v>15</v>
      </c>
      <c r="E45" s="36">
        <f>21+25+24+24</f>
        <v>94</v>
      </c>
      <c r="F45" s="37">
        <v>97</v>
      </c>
      <c r="G45" s="38">
        <v>76</v>
      </c>
      <c r="H45" s="154">
        <f>SUM(E45:G45)</f>
        <v>267</v>
      </c>
    </row>
    <row r="46" spans="1:8" ht="14.45">
      <c r="A46" s="135" t="s">
        <v>159</v>
      </c>
      <c r="B46" s="135" t="s">
        <v>93</v>
      </c>
      <c r="C46" s="110" t="s">
        <v>14</v>
      </c>
      <c r="D46" s="120" t="s">
        <v>134</v>
      </c>
      <c r="E46" s="107">
        <v>92</v>
      </c>
      <c r="F46" s="104">
        <v>97</v>
      </c>
      <c r="G46" s="153">
        <v>78</v>
      </c>
      <c r="H46" s="154">
        <f>SUM(E46:G46)</f>
        <v>267</v>
      </c>
    </row>
    <row r="47" spans="1:8" ht="14.45">
      <c r="A47" s="13" t="s">
        <v>149</v>
      </c>
      <c r="B47" s="13" t="s">
        <v>150</v>
      </c>
      <c r="C47" s="136" t="s">
        <v>14</v>
      </c>
      <c r="D47" s="94" t="s">
        <v>134</v>
      </c>
      <c r="E47" s="36">
        <v>91</v>
      </c>
      <c r="F47" s="37">
        <v>93</v>
      </c>
      <c r="G47" s="38">
        <v>83</v>
      </c>
      <c r="H47" s="154">
        <f>SUM(E47:G47)</f>
        <v>267</v>
      </c>
    </row>
    <row r="48" spans="1:8" ht="14.45">
      <c r="A48" s="13" t="s">
        <v>281</v>
      </c>
      <c r="B48" s="13" t="s">
        <v>282</v>
      </c>
      <c r="C48" s="93" t="s">
        <v>14</v>
      </c>
      <c r="D48" s="94" t="s">
        <v>270</v>
      </c>
      <c r="E48" s="36">
        <v>88</v>
      </c>
      <c r="F48" s="37">
        <v>95</v>
      </c>
      <c r="G48" s="38">
        <v>84</v>
      </c>
      <c r="H48" s="154">
        <f>SUM(E48:G48)</f>
        <v>267</v>
      </c>
    </row>
    <row r="49" spans="1:8" ht="14.45">
      <c r="A49" s="109" t="s">
        <v>63</v>
      </c>
      <c r="B49" s="109" t="s">
        <v>232</v>
      </c>
      <c r="C49" s="123" t="s">
        <v>14</v>
      </c>
      <c r="D49" s="120" t="s">
        <v>225</v>
      </c>
      <c r="E49" s="36">
        <v>95</v>
      </c>
      <c r="F49" s="37">
        <v>92</v>
      </c>
      <c r="G49" s="38">
        <v>79</v>
      </c>
      <c r="H49" s="154">
        <f>SUM(E49:G49)</f>
        <v>266</v>
      </c>
    </row>
    <row r="50" spans="1:8" ht="14.45">
      <c r="A50" s="135" t="s">
        <v>257</v>
      </c>
      <c r="B50" s="135" t="s">
        <v>258</v>
      </c>
      <c r="C50" s="119" t="s">
        <v>14</v>
      </c>
      <c r="D50" s="120" t="s">
        <v>252</v>
      </c>
      <c r="E50" s="36">
        <v>97</v>
      </c>
      <c r="F50" s="37">
        <v>95</v>
      </c>
      <c r="G50" s="38">
        <v>74</v>
      </c>
      <c r="H50" s="154">
        <f>SUM(E50:G50)</f>
        <v>266</v>
      </c>
    </row>
    <row r="51" spans="1:8" ht="14.45">
      <c r="A51" s="146" t="s">
        <v>18</v>
      </c>
      <c r="B51" s="147" t="s">
        <v>19</v>
      </c>
      <c r="C51" s="123" t="s">
        <v>14</v>
      </c>
      <c r="D51" s="120" t="s">
        <v>15</v>
      </c>
      <c r="E51" s="36">
        <f>24+25+25+25</f>
        <v>99</v>
      </c>
      <c r="F51" s="37">
        <v>93</v>
      </c>
      <c r="G51" s="38">
        <v>73</v>
      </c>
      <c r="H51" s="154">
        <f>SUM(E51:G51)</f>
        <v>265</v>
      </c>
    </row>
    <row r="52" spans="1:8" ht="14.45">
      <c r="A52" s="146" t="s">
        <v>166</v>
      </c>
      <c r="B52" s="147" t="s">
        <v>167</v>
      </c>
      <c r="C52" s="123" t="s">
        <v>14</v>
      </c>
      <c r="D52" s="120" t="s">
        <v>134</v>
      </c>
      <c r="E52" s="36">
        <v>94</v>
      </c>
      <c r="F52" s="37">
        <v>97</v>
      </c>
      <c r="G52" s="38">
        <v>74</v>
      </c>
      <c r="H52" s="154">
        <f>SUM(E52:G52)</f>
        <v>265</v>
      </c>
    </row>
    <row r="53" spans="1:8" ht="14.45">
      <c r="A53" s="135" t="s">
        <v>167</v>
      </c>
      <c r="B53" s="135" t="s">
        <v>300</v>
      </c>
      <c r="C53" s="123" t="s">
        <v>14</v>
      </c>
      <c r="D53" s="120" t="s">
        <v>299</v>
      </c>
      <c r="E53" s="36">
        <v>91</v>
      </c>
      <c r="F53" s="37">
        <v>93</v>
      </c>
      <c r="G53" s="38">
        <v>81</v>
      </c>
      <c r="H53" s="154">
        <f>SUM(E53:G53)</f>
        <v>265</v>
      </c>
    </row>
    <row r="54" spans="1:8" ht="17.25" customHeight="1">
      <c r="A54" s="118" t="s">
        <v>67</v>
      </c>
      <c r="B54" s="118" t="s">
        <v>68</v>
      </c>
      <c r="C54" s="93" t="s">
        <v>14</v>
      </c>
      <c r="D54" s="94" t="s">
        <v>15</v>
      </c>
      <c r="E54" s="36">
        <f>24+24+23+23</f>
        <v>94</v>
      </c>
      <c r="F54" s="37">
        <v>91</v>
      </c>
      <c r="G54" s="38">
        <v>79</v>
      </c>
      <c r="H54" s="154">
        <f>SUM(E54:G54)</f>
        <v>264</v>
      </c>
    </row>
    <row r="55" spans="1:8" ht="14.45">
      <c r="A55" s="135" t="s">
        <v>105</v>
      </c>
      <c r="B55" s="135" t="s">
        <v>106</v>
      </c>
      <c r="C55" s="123" t="s">
        <v>14</v>
      </c>
      <c r="D55" s="120" t="s">
        <v>15</v>
      </c>
      <c r="E55" s="36">
        <f>22+22+21+20</f>
        <v>85</v>
      </c>
      <c r="F55" s="37">
        <f>24+23+24+23</f>
        <v>94</v>
      </c>
      <c r="G55" s="38">
        <v>83</v>
      </c>
      <c r="H55" s="154">
        <f>SUM(E55:G55)</f>
        <v>262</v>
      </c>
    </row>
    <row r="56" spans="1:8" ht="14.45">
      <c r="A56" s="118" t="s">
        <v>168</v>
      </c>
      <c r="B56" s="118" t="s">
        <v>163</v>
      </c>
      <c r="C56" s="93" t="s">
        <v>14</v>
      </c>
      <c r="D56" s="94" t="s">
        <v>134</v>
      </c>
      <c r="E56" s="36">
        <v>95</v>
      </c>
      <c r="F56" s="37">
        <v>95</v>
      </c>
      <c r="G56" s="38">
        <v>72</v>
      </c>
      <c r="H56" s="154">
        <f>SUM(E56:G56)</f>
        <v>262</v>
      </c>
    </row>
    <row r="57" spans="1:8" ht="14.45">
      <c r="A57" s="146" t="s">
        <v>155</v>
      </c>
      <c r="B57" s="147" t="s">
        <v>156</v>
      </c>
      <c r="C57" s="123" t="s">
        <v>14</v>
      </c>
      <c r="D57" s="120" t="s">
        <v>134</v>
      </c>
      <c r="E57" s="36">
        <v>89</v>
      </c>
      <c r="F57" s="37">
        <v>94</v>
      </c>
      <c r="G57" s="38">
        <v>79</v>
      </c>
      <c r="H57" s="154">
        <f>SUM(E57:G57)</f>
        <v>262</v>
      </c>
    </row>
    <row r="58" spans="1:8" ht="14.45">
      <c r="A58" s="148" t="s">
        <v>164</v>
      </c>
      <c r="B58" s="149" t="s">
        <v>165</v>
      </c>
      <c r="C58" s="93" t="s">
        <v>14</v>
      </c>
      <c r="D58" s="94" t="s">
        <v>134</v>
      </c>
      <c r="E58" s="36">
        <v>89</v>
      </c>
      <c r="F58" s="37">
        <v>96</v>
      </c>
      <c r="G58" s="38">
        <v>76</v>
      </c>
      <c r="H58" s="154">
        <f>SUM(E58:G58)</f>
        <v>261</v>
      </c>
    </row>
    <row r="59" spans="1:8" ht="14.45">
      <c r="A59" s="135" t="s">
        <v>36</v>
      </c>
      <c r="B59" s="135" t="s">
        <v>37</v>
      </c>
      <c r="C59" s="123" t="s">
        <v>14</v>
      </c>
      <c r="D59" s="120" t="s">
        <v>15</v>
      </c>
      <c r="E59" s="36">
        <f>25+24+24+24</f>
        <v>97</v>
      </c>
      <c r="F59" s="37">
        <v>82</v>
      </c>
      <c r="G59" s="38">
        <v>81</v>
      </c>
      <c r="H59" s="154">
        <f>SUM(E59:G59)</f>
        <v>260</v>
      </c>
    </row>
    <row r="60" spans="1:8" ht="14.45">
      <c r="A60" s="135" t="s">
        <v>162</v>
      </c>
      <c r="B60" s="135" t="s">
        <v>163</v>
      </c>
      <c r="C60" s="123" t="s">
        <v>14</v>
      </c>
      <c r="D60" s="120" t="s">
        <v>134</v>
      </c>
      <c r="E60" s="36">
        <v>89</v>
      </c>
      <c r="F60" s="37">
        <v>94</v>
      </c>
      <c r="G60" s="38">
        <v>77</v>
      </c>
      <c r="H60" s="154">
        <f>SUM(E60:G60)</f>
        <v>260</v>
      </c>
    </row>
    <row r="61" spans="1:8" ht="14.45">
      <c r="A61" s="118" t="s">
        <v>241</v>
      </c>
      <c r="B61" s="118" t="s">
        <v>242</v>
      </c>
      <c r="C61" s="93" t="s">
        <v>14</v>
      </c>
      <c r="D61" s="94" t="s">
        <v>225</v>
      </c>
      <c r="E61" s="36">
        <v>91</v>
      </c>
      <c r="F61" s="37">
        <v>95</v>
      </c>
      <c r="G61" s="38">
        <v>74</v>
      </c>
      <c r="H61" s="154">
        <f>SUM(E61:G61)</f>
        <v>260</v>
      </c>
    </row>
    <row r="62" spans="1:8" ht="14.45">
      <c r="A62" s="135" t="s">
        <v>274</v>
      </c>
      <c r="B62" s="135" t="s">
        <v>275</v>
      </c>
      <c r="C62" s="120" t="s">
        <v>14</v>
      </c>
      <c r="D62" s="120" t="s">
        <v>270</v>
      </c>
      <c r="E62" s="36">
        <v>93</v>
      </c>
      <c r="F62" s="37">
        <v>97</v>
      </c>
      <c r="G62" s="38">
        <v>70</v>
      </c>
      <c r="H62" s="154">
        <f>SUM(E62:G62)</f>
        <v>260</v>
      </c>
    </row>
    <row r="63" spans="1:8" ht="14.45">
      <c r="A63" s="148" t="s">
        <v>90</v>
      </c>
      <c r="B63" s="149" t="s">
        <v>91</v>
      </c>
      <c r="C63" s="91" t="s">
        <v>14</v>
      </c>
      <c r="D63" s="94" t="s">
        <v>15</v>
      </c>
      <c r="E63" s="36">
        <f>24+24+21+21</f>
        <v>90</v>
      </c>
      <c r="F63" s="37">
        <v>96</v>
      </c>
      <c r="G63" s="38">
        <v>73</v>
      </c>
      <c r="H63" s="154">
        <f>SUM(E63:G63)</f>
        <v>259</v>
      </c>
    </row>
    <row r="64" spans="1:8" ht="14.45">
      <c r="A64" s="148" t="s">
        <v>20</v>
      </c>
      <c r="B64" s="149" t="s">
        <v>267</v>
      </c>
      <c r="C64" s="91" t="s">
        <v>14</v>
      </c>
      <c r="D64" s="94" t="s">
        <v>252</v>
      </c>
      <c r="E64" s="36">
        <v>85</v>
      </c>
      <c r="F64" s="37">
        <v>94</v>
      </c>
      <c r="G64" s="38">
        <v>79</v>
      </c>
      <c r="H64" s="154">
        <f>SUM(E64:G64)</f>
        <v>258</v>
      </c>
    </row>
    <row r="65" spans="1:8" ht="14.45">
      <c r="A65" s="135" t="s">
        <v>111</v>
      </c>
      <c r="B65" s="135" t="s">
        <v>112</v>
      </c>
      <c r="C65" s="110" t="s">
        <v>14</v>
      </c>
      <c r="D65" s="120" t="s">
        <v>15</v>
      </c>
      <c r="E65" s="36">
        <f>24+23+16+21</f>
        <v>84</v>
      </c>
      <c r="F65" s="37">
        <v>96</v>
      </c>
      <c r="G65" s="38">
        <v>77</v>
      </c>
      <c r="H65" s="154">
        <f>SUM(E65:G65)</f>
        <v>257</v>
      </c>
    </row>
    <row r="66" spans="1:8" ht="14.45">
      <c r="A66" s="118" t="s">
        <v>153</v>
      </c>
      <c r="B66" s="118" t="s">
        <v>154</v>
      </c>
      <c r="C66" s="91" t="s">
        <v>14</v>
      </c>
      <c r="D66" s="94" t="s">
        <v>134</v>
      </c>
      <c r="E66" s="107">
        <v>86</v>
      </c>
      <c r="F66" s="104">
        <v>90</v>
      </c>
      <c r="G66" s="153">
        <v>81</v>
      </c>
      <c r="H66" s="154">
        <f>SUM(E66:G66)</f>
        <v>257</v>
      </c>
    </row>
    <row r="67" spans="1:8" ht="14.45">
      <c r="A67" s="109" t="s">
        <v>239</v>
      </c>
      <c r="B67" s="109" t="s">
        <v>240</v>
      </c>
      <c r="C67" s="110" t="s">
        <v>14</v>
      </c>
      <c r="D67" s="110" t="s">
        <v>225</v>
      </c>
      <c r="E67" s="36">
        <v>92</v>
      </c>
      <c r="F67" s="37">
        <v>91</v>
      </c>
      <c r="G67" s="38">
        <v>74</v>
      </c>
      <c r="H67" s="154">
        <f>SUM(E67:G67)</f>
        <v>257</v>
      </c>
    </row>
    <row r="68" spans="1:8" ht="14.45">
      <c r="A68" s="13" t="s">
        <v>20</v>
      </c>
      <c r="B68" s="13" t="s">
        <v>21</v>
      </c>
      <c r="C68" s="91" t="s">
        <v>14</v>
      </c>
      <c r="D68" s="91" t="s">
        <v>15</v>
      </c>
      <c r="E68" s="36">
        <f>25+25+24+25</f>
        <v>99</v>
      </c>
      <c r="F68" s="55">
        <f>65+23</f>
        <v>88</v>
      </c>
      <c r="G68" s="38">
        <v>68</v>
      </c>
      <c r="H68" s="154">
        <f>SUM(E68:G68)</f>
        <v>255</v>
      </c>
    </row>
    <row r="69" spans="1:8" ht="17.25" customHeight="1">
      <c r="A69" s="13" t="s">
        <v>226</v>
      </c>
      <c r="B69" s="13" t="s">
        <v>227</v>
      </c>
      <c r="C69" s="91" t="s">
        <v>14</v>
      </c>
      <c r="D69" s="91" t="s">
        <v>225</v>
      </c>
      <c r="E69" s="36">
        <v>98</v>
      </c>
      <c r="F69" s="37">
        <v>89</v>
      </c>
      <c r="G69" s="38">
        <v>68</v>
      </c>
      <c r="H69" s="154">
        <f>SUM(E69:G69)</f>
        <v>255</v>
      </c>
    </row>
    <row r="70" spans="1:8" ht="14.45">
      <c r="A70" s="109" t="s">
        <v>262</v>
      </c>
      <c r="B70" s="109" t="s">
        <v>263</v>
      </c>
      <c r="C70" s="110" t="s">
        <v>14</v>
      </c>
      <c r="D70" s="110" t="s">
        <v>252</v>
      </c>
      <c r="E70" s="36">
        <v>91</v>
      </c>
      <c r="F70" s="37">
        <v>88</v>
      </c>
      <c r="G70" s="38">
        <v>76</v>
      </c>
      <c r="H70" s="154">
        <f>SUM(E70:G70)</f>
        <v>255</v>
      </c>
    </row>
    <row r="71" spans="1:8" ht="14.45">
      <c r="A71" s="13" t="s">
        <v>56</v>
      </c>
      <c r="B71" s="13" t="s">
        <v>57</v>
      </c>
      <c r="C71" s="91" t="s">
        <v>14</v>
      </c>
      <c r="D71" s="91" t="s">
        <v>15</v>
      </c>
      <c r="E71" s="36">
        <f>25+24+24+22</f>
        <v>95</v>
      </c>
      <c r="F71" s="37">
        <f>18+20+19+21</f>
        <v>78</v>
      </c>
      <c r="G71" s="38">
        <v>81</v>
      </c>
      <c r="H71" s="154">
        <f>SUM(E71:G71)</f>
        <v>254</v>
      </c>
    </row>
    <row r="72" spans="1:8" ht="14.45">
      <c r="A72" s="13" t="s">
        <v>116</v>
      </c>
      <c r="B72" s="13" t="s">
        <v>117</v>
      </c>
      <c r="C72" s="91" t="s">
        <v>14</v>
      </c>
      <c r="D72" s="91" t="s">
        <v>15</v>
      </c>
      <c r="E72" s="36">
        <f>22+23+16+19</f>
        <v>80</v>
      </c>
      <c r="F72" s="37">
        <v>97</v>
      </c>
      <c r="G72" s="38">
        <v>77</v>
      </c>
      <c r="H72" s="154">
        <f>SUM(E72:G72)</f>
        <v>254</v>
      </c>
    </row>
    <row r="73" spans="1:8" ht="14.45">
      <c r="A73" s="109" t="s">
        <v>166</v>
      </c>
      <c r="B73" s="109" t="s">
        <v>229</v>
      </c>
      <c r="C73" s="110" t="s">
        <v>14</v>
      </c>
      <c r="D73" s="110" t="s">
        <v>225</v>
      </c>
      <c r="E73" s="36">
        <v>97</v>
      </c>
      <c r="F73" s="37">
        <v>90</v>
      </c>
      <c r="G73" s="38">
        <v>67</v>
      </c>
      <c r="H73" s="154">
        <f>SUM(E73:G73)</f>
        <v>254</v>
      </c>
    </row>
    <row r="74" spans="1:8" ht="14.45">
      <c r="A74" s="13" t="s">
        <v>60</v>
      </c>
      <c r="B74" s="13" t="s">
        <v>264</v>
      </c>
      <c r="C74" s="91" t="s">
        <v>14</v>
      </c>
      <c r="D74" s="91" t="s">
        <v>252</v>
      </c>
      <c r="E74" s="36">
        <v>90</v>
      </c>
      <c r="F74" s="37">
        <v>93</v>
      </c>
      <c r="G74" s="38">
        <v>71</v>
      </c>
      <c r="H74" s="154">
        <f>SUM(E74:G74)</f>
        <v>254</v>
      </c>
    </row>
    <row r="75" spans="1:8" ht="14.45">
      <c r="A75" s="13" t="s">
        <v>167</v>
      </c>
      <c r="B75" s="13" t="s">
        <v>228</v>
      </c>
      <c r="C75" s="91" t="s">
        <v>14</v>
      </c>
      <c r="D75" s="91" t="s">
        <v>225</v>
      </c>
      <c r="E75" s="36">
        <v>98</v>
      </c>
      <c r="F75" s="37">
        <v>91</v>
      </c>
      <c r="G75" s="38">
        <v>64</v>
      </c>
      <c r="H75" s="154">
        <f>SUM(E75:G75)</f>
        <v>253</v>
      </c>
    </row>
    <row r="76" spans="1:8" ht="14.45">
      <c r="A76" s="13" t="s">
        <v>54</v>
      </c>
      <c r="B76" s="13" t="s">
        <v>269</v>
      </c>
      <c r="C76" s="91" t="s">
        <v>14</v>
      </c>
      <c r="D76" s="91" t="s">
        <v>270</v>
      </c>
      <c r="E76" s="36">
        <v>96</v>
      </c>
      <c r="F76" s="37">
        <v>88</v>
      </c>
      <c r="G76" s="38">
        <v>69</v>
      </c>
      <c r="H76" s="154">
        <f>SUM(E76:G76)</f>
        <v>253</v>
      </c>
    </row>
    <row r="77" spans="1:8" ht="14.45">
      <c r="A77" s="109" t="s">
        <v>113</v>
      </c>
      <c r="B77" s="109" t="s">
        <v>114</v>
      </c>
      <c r="C77" s="110" t="s">
        <v>14</v>
      </c>
      <c r="D77" s="110" t="s">
        <v>15</v>
      </c>
      <c r="E77" s="36">
        <f>18+22+23+21</f>
        <v>84</v>
      </c>
      <c r="F77" s="37">
        <v>92</v>
      </c>
      <c r="G77" s="38">
        <v>76</v>
      </c>
      <c r="H77" s="154">
        <f>SUM(E77:G77)</f>
        <v>252</v>
      </c>
    </row>
    <row r="78" spans="1:8" ht="14.45">
      <c r="A78" s="13" t="s">
        <v>155</v>
      </c>
      <c r="B78" s="13" t="s">
        <v>298</v>
      </c>
      <c r="C78" s="91" t="s">
        <v>14</v>
      </c>
      <c r="D78" s="91" t="s">
        <v>299</v>
      </c>
      <c r="E78" s="36">
        <v>95</v>
      </c>
      <c r="F78" s="37">
        <v>82</v>
      </c>
      <c r="G78" s="38">
        <v>74</v>
      </c>
      <c r="H78" s="154">
        <f>SUM(E78:G78)</f>
        <v>251</v>
      </c>
    </row>
    <row r="79" spans="1:8" ht="14.45">
      <c r="A79" s="109" t="s">
        <v>167</v>
      </c>
      <c r="B79" s="109" t="s">
        <v>272</v>
      </c>
      <c r="C79" s="110" t="s">
        <v>14</v>
      </c>
      <c r="D79" s="110" t="s">
        <v>270</v>
      </c>
      <c r="E79" s="36">
        <v>94</v>
      </c>
      <c r="F79" s="37">
        <v>87</v>
      </c>
      <c r="G79" s="38">
        <v>69</v>
      </c>
      <c r="H79" s="154">
        <f>SUM(E79:G79)</f>
        <v>250</v>
      </c>
    </row>
    <row r="80" spans="1:8" ht="14.45">
      <c r="A80" s="13" t="s">
        <v>125</v>
      </c>
      <c r="B80" s="13" t="s">
        <v>126</v>
      </c>
      <c r="C80" s="91" t="s">
        <v>14</v>
      </c>
      <c r="D80" s="91" t="s">
        <v>127</v>
      </c>
      <c r="E80" s="36">
        <v>95</v>
      </c>
      <c r="F80" s="37">
        <v>81</v>
      </c>
      <c r="G80" s="38">
        <v>71</v>
      </c>
      <c r="H80" s="154">
        <f>SUM(E80:G80)</f>
        <v>247</v>
      </c>
    </row>
    <row r="81" spans="1:8" ht="14.45">
      <c r="A81" s="109" t="s">
        <v>132</v>
      </c>
      <c r="B81" s="109" t="s">
        <v>133</v>
      </c>
      <c r="C81" s="110" t="s">
        <v>14</v>
      </c>
      <c r="D81" s="110" t="s">
        <v>127</v>
      </c>
      <c r="E81" s="36">
        <v>79</v>
      </c>
      <c r="F81" s="37">
        <v>96</v>
      </c>
      <c r="G81" s="38">
        <v>72</v>
      </c>
      <c r="H81" s="154">
        <f>SUM(E81:G81)</f>
        <v>247</v>
      </c>
    </row>
    <row r="82" spans="1:8" ht="14.45">
      <c r="A82" s="109" t="s">
        <v>82</v>
      </c>
      <c r="B82" s="109" t="s">
        <v>83</v>
      </c>
      <c r="C82" s="110" t="s">
        <v>14</v>
      </c>
      <c r="D82" s="110" t="s">
        <v>15</v>
      </c>
      <c r="E82" s="36">
        <f>23+23+25+20</f>
        <v>91</v>
      </c>
      <c r="F82" s="37">
        <v>88</v>
      </c>
      <c r="G82" s="38">
        <v>67</v>
      </c>
      <c r="H82" s="154">
        <f>SUM(E82:G82)</f>
        <v>246</v>
      </c>
    </row>
    <row r="83" spans="1:8" ht="14.45">
      <c r="A83" s="13" t="s">
        <v>130</v>
      </c>
      <c r="B83" s="13" t="s">
        <v>131</v>
      </c>
      <c r="C83" s="91" t="s">
        <v>14</v>
      </c>
      <c r="D83" s="91" t="s">
        <v>127</v>
      </c>
      <c r="E83" s="36">
        <v>82</v>
      </c>
      <c r="F83" s="37">
        <v>89</v>
      </c>
      <c r="G83" s="38">
        <v>73</v>
      </c>
      <c r="H83" s="154">
        <f>SUM(E83:G83)</f>
        <v>244</v>
      </c>
    </row>
    <row r="84" spans="1:8" ht="14.45">
      <c r="A84" s="13" t="s">
        <v>280</v>
      </c>
      <c r="B84" s="13" t="s">
        <v>228</v>
      </c>
      <c r="C84" s="94" t="s">
        <v>14</v>
      </c>
      <c r="D84" s="91" t="s">
        <v>270</v>
      </c>
      <c r="E84" s="36">
        <v>90</v>
      </c>
      <c r="F84" s="37">
        <v>90</v>
      </c>
      <c r="G84" s="38">
        <v>64</v>
      </c>
      <c r="H84" s="154">
        <f>SUM(E84:G84)</f>
        <v>244</v>
      </c>
    </row>
    <row r="85" spans="1:8" ht="14.45">
      <c r="A85" s="109" t="s">
        <v>286</v>
      </c>
      <c r="B85" s="109" t="s">
        <v>287</v>
      </c>
      <c r="C85" s="120" t="s">
        <v>14</v>
      </c>
      <c r="D85" s="110" t="s">
        <v>288</v>
      </c>
      <c r="E85" s="36">
        <v>96</v>
      </c>
      <c r="F85" s="37">
        <v>83</v>
      </c>
      <c r="G85" s="38">
        <v>65</v>
      </c>
      <c r="H85" s="154">
        <f>SUM(E85:G85)</f>
        <v>244</v>
      </c>
    </row>
    <row r="86" spans="1:8" ht="14.45">
      <c r="A86" s="109" t="s">
        <v>243</v>
      </c>
      <c r="B86" s="109" t="s">
        <v>244</v>
      </c>
      <c r="C86" s="120" t="s">
        <v>14</v>
      </c>
      <c r="D86" s="110" t="s">
        <v>225</v>
      </c>
      <c r="E86" s="36">
        <v>91</v>
      </c>
      <c r="F86" s="37">
        <v>81</v>
      </c>
      <c r="G86" s="38">
        <v>69</v>
      </c>
      <c r="H86" s="154">
        <f>SUM(E86:G86)</f>
        <v>241</v>
      </c>
    </row>
    <row r="87" spans="1:8" ht="14.45">
      <c r="A87" s="13" t="s">
        <v>237</v>
      </c>
      <c r="B87" s="13" t="s">
        <v>238</v>
      </c>
      <c r="C87" s="94" t="s">
        <v>14</v>
      </c>
      <c r="D87" s="91" t="s">
        <v>225</v>
      </c>
      <c r="E87" s="36">
        <v>94</v>
      </c>
      <c r="F87" s="37">
        <v>80</v>
      </c>
      <c r="G87" s="38">
        <v>67</v>
      </c>
      <c r="H87" s="154">
        <f>SUM(E87:G87)</f>
        <v>241</v>
      </c>
    </row>
    <row r="88" spans="1:8" ht="17.25" customHeight="1">
      <c r="A88" s="109" t="s">
        <v>24</v>
      </c>
      <c r="B88" s="109" t="s">
        <v>271</v>
      </c>
      <c r="C88" s="120" t="s">
        <v>14</v>
      </c>
      <c r="D88" s="110" t="s">
        <v>270</v>
      </c>
      <c r="E88" s="36">
        <v>95</v>
      </c>
      <c r="F88" s="37">
        <v>86</v>
      </c>
      <c r="G88" s="38">
        <v>60</v>
      </c>
      <c r="H88" s="154">
        <f>SUM(E88:G88)</f>
        <v>241</v>
      </c>
    </row>
    <row r="89" spans="1:8" ht="14.45">
      <c r="A89" s="109" t="s">
        <v>128</v>
      </c>
      <c r="B89" s="109" t="s">
        <v>129</v>
      </c>
      <c r="C89" s="120" t="s">
        <v>14</v>
      </c>
      <c r="D89" s="110" t="s">
        <v>127</v>
      </c>
      <c r="E89" s="36">
        <v>91</v>
      </c>
      <c r="F89" s="37">
        <v>89</v>
      </c>
      <c r="G89" s="38">
        <v>58</v>
      </c>
      <c r="H89" s="154">
        <f>SUM(E89:G89)</f>
        <v>238</v>
      </c>
    </row>
    <row r="90" spans="1:8" ht="14.45">
      <c r="A90" s="13" t="s">
        <v>278</v>
      </c>
      <c r="B90" s="13" t="s">
        <v>279</v>
      </c>
      <c r="C90" s="94" t="s">
        <v>14</v>
      </c>
      <c r="D90" s="91" t="s">
        <v>270</v>
      </c>
      <c r="E90" s="36">
        <v>92</v>
      </c>
      <c r="F90" s="37">
        <v>86</v>
      </c>
      <c r="G90" s="38">
        <v>60</v>
      </c>
      <c r="H90" s="154">
        <f>SUM(E90:G90)</f>
        <v>238</v>
      </c>
    </row>
    <row r="91" spans="1:8" ht="17.25" customHeight="1">
      <c r="A91" s="150" t="s">
        <v>210</v>
      </c>
      <c r="B91" s="150" t="s">
        <v>211</v>
      </c>
      <c r="C91" s="94" t="s">
        <v>14</v>
      </c>
      <c r="D91" s="91" t="s">
        <v>208</v>
      </c>
      <c r="E91" s="36">
        <v>85</v>
      </c>
      <c r="F91" s="37">
        <v>84</v>
      </c>
      <c r="G91" s="38">
        <v>65</v>
      </c>
      <c r="H91" s="154">
        <f>SUM(E91:G91)</f>
        <v>234</v>
      </c>
    </row>
    <row r="92" spans="1:8" ht="14.45">
      <c r="A92" s="109" t="s">
        <v>138</v>
      </c>
      <c r="B92" s="109" t="s">
        <v>302</v>
      </c>
      <c r="C92" s="110" t="s">
        <v>14</v>
      </c>
      <c r="D92" s="110" t="s">
        <v>299</v>
      </c>
      <c r="E92" s="36">
        <v>85</v>
      </c>
      <c r="F92" s="37">
        <v>88</v>
      </c>
      <c r="G92" s="38">
        <v>60</v>
      </c>
      <c r="H92" s="154">
        <f>SUM(E92:G92)</f>
        <v>233</v>
      </c>
    </row>
    <row r="93" spans="1:8" ht="14.45">
      <c r="A93" s="145" t="s">
        <v>50</v>
      </c>
      <c r="B93" s="145" t="s">
        <v>212</v>
      </c>
      <c r="C93" s="110" t="s">
        <v>14</v>
      </c>
      <c r="D93" s="110" t="s">
        <v>208</v>
      </c>
      <c r="E93" s="36">
        <v>85</v>
      </c>
      <c r="F93" s="37">
        <v>85</v>
      </c>
      <c r="G93" s="38">
        <v>61</v>
      </c>
      <c r="H93" s="154">
        <f>SUM(E93:G93)</f>
        <v>231</v>
      </c>
    </row>
    <row r="94" spans="1:8" ht="14.45">
      <c r="A94" s="150" t="s">
        <v>209</v>
      </c>
      <c r="B94" s="150" t="s">
        <v>61</v>
      </c>
      <c r="C94" s="91" t="s">
        <v>14</v>
      </c>
      <c r="D94" s="91" t="s">
        <v>208</v>
      </c>
      <c r="E94" s="36">
        <v>88</v>
      </c>
      <c r="F94" s="37">
        <v>74</v>
      </c>
      <c r="G94" s="38">
        <v>60</v>
      </c>
      <c r="H94" s="154">
        <f>SUM(E94:G94)</f>
        <v>222</v>
      </c>
    </row>
    <row r="95" spans="1:8" ht="14.45">
      <c r="A95" s="145" t="s">
        <v>215</v>
      </c>
      <c r="B95" s="145" t="s">
        <v>216</v>
      </c>
      <c r="C95" s="110" t="s">
        <v>14</v>
      </c>
      <c r="D95" s="110" t="s">
        <v>208</v>
      </c>
      <c r="E95" s="36">
        <v>82</v>
      </c>
      <c r="F95" s="37">
        <v>81</v>
      </c>
      <c r="G95" s="38">
        <v>50</v>
      </c>
      <c r="H95" s="154">
        <f>SUM(E95:G95)</f>
        <v>213</v>
      </c>
    </row>
    <row r="96" spans="1:8" ht="14.45">
      <c r="A96" s="13" t="s">
        <v>45</v>
      </c>
      <c r="B96" s="13" t="s">
        <v>46</v>
      </c>
      <c r="C96" s="91" t="s">
        <v>14</v>
      </c>
      <c r="D96" s="91" t="s">
        <v>15</v>
      </c>
      <c r="E96" s="36">
        <f>24+24+23+25</f>
        <v>96</v>
      </c>
      <c r="F96" s="37">
        <v>96</v>
      </c>
      <c r="G96" s="38"/>
      <c r="H96" s="154">
        <f>SUM(E96:G96)</f>
        <v>192</v>
      </c>
    </row>
    <row r="97" spans="1:8" ht="14.45">
      <c r="A97" s="13" t="s">
        <v>16</v>
      </c>
      <c r="B97" s="13" t="s">
        <v>58</v>
      </c>
      <c r="C97" s="91" t="s">
        <v>14</v>
      </c>
      <c r="D97" s="91" t="s">
        <v>15</v>
      </c>
      <c r="E97" s="36">
        <f>23+25+22+25</f>
        <v>95</v>
      </c>
      <c r="F97" s="37">
        <v>97</v>
      </c>
      <c r="G97" s="38"/>
      <c r="H97" s="154">
        <f>SUM(E97:G97)</f>
        <v>192</v>
      </c>
    </row>
    <row r="98" spans="1:8" ht="14.45">
      <c r="A98" s="13" t="s">
        <v>94</v>
      </c>
      <c r="B98" s="13" t="s">
        <v>95</v>
      </c>
      <c r="C98" s="91" t="s">
        <v>14</v>
      </c>
      <c r="D98" s="91" t="s">
        <v>15</v>
      </c>
      <c r="E98" s="36">
        <f>22+22+23+23</f>
        <v>90</v>
      </c>
      <c r="F98" s="37">
        <v>95</v>
      </c>
      <c r="G98" s="38"/>
      <c r="H98" s="154">
        <f>SUM(E98:G98)</f>
        <v>185</v>
      </c>
    </row>
    <row r="99" spans="1:8" ht="14.45">
      <c r="A99" s="109" t="s">
        <v>58</v>
      </c>
      <c r="B99" s="109" t="s">
        <v>102</v>
      </c>
      <c r="C99" s="110" t="s">
        <v>14</v>
      </c>
      <c r="D99" s="110" t="s">
        <v>15</v>
      </c>
      <c r="E99" s="36">
        <f>24+22+22+20</f>
        <v>88</v>
      </c>
      <c r="F99" s="37">
        <v>90</v>
      </c>
      <c r="G99" s="38"/>
      <c r="H99" s="154">
        <f>SUM(E99:G99)</f>
        <v>178</v>
      </c>
    </row>
    <row r="100" spans="1:8" ht="14.45">
      <c r="A100" s="109" t="s">
        <v>109</v>
      </c>
      <c r="B100" s="109" t="s">
        <v>110</v>
      </c>
      <c r="C100" s="110" t="s">
        <v>14</v>
      </c>
      <c r="D100" s="110" t="s">
        <v>15</v>
      </c>
      <c r="E100" s="36">
        <f>18+23+21+23</f>
        <v>85</v>
      </c>
      <c r="F100" s="37">
        <v>88</v>
      </c>
      <c r="G100" s="38"/>
      <c r="H100" s="154">
        <f>SUM(E100:G100)</f>
        <v>173</v>
      </c>
    </row>
    <row r="101" spans="1:8" ht="17.25" customHeight="1">
      <c r="A101" s="152" t="s">
        <v>217</v>
      </c>
      <c r="B101" s="152" t="s">
        <v>218</v>
      </c>
      <c r="C101" s="93" t="s">
        <v>14</v>
      </c>
      <c r="D101" s="93" t="s">
        <v>208</v>
      </c>
      <c r="E101" s="45">
        <v>74</v>
      </c>
      <c r="F101" s="46">
        <v>56</v>
      </c>
      <c r="G101" s="48">
        <v>43</v>
      </c>
      <c r="H101" s="154">
        <f>SUM(E101:G101)</f>
        <v>173</v>
      </c>
    </row>
    <row r="102" spans="1:8" ht="14.45">
      <c r="A102" s="95" t="s">
        <v>63</v>
      </c>
      <c r="B102" s="95" t="s">
        <v>86</v>
      </c>
      <c r="C102" s="93" t="s">
        <v>14</v>
      </c>
      <c r="D102" s="93" t="s">
        <v>15</v>
      </c>
      <c r="E102" s="45">
        <f>22+23+23+23</f>
        <v>91</v>
      </c>
      <c r="F102" s="46">
        <v>80</v>
      </c>
      <c r="G102" s="48"/>
      <c r="H102" s="154">
        <f>SUM(E102:G102)</f>
        <v>171</v>
      </c>
    </row>
    <row r="103" spans="1:8" ht="17.25" customHeight="1">
      <c r="A103" s="122" t="s">
        <v>56</v>
      </c>
      <c r="B103" s="122" t="s">
        <v>74</v>
      </c>
      <c r="C103" s="123" t="s">
        <v>14</v>
      </c>
      <c r="D103" s="123" t="s">
        <v>15</v>
      </c>
      <c r="E103" s="45">
        <f>25+24+22+22</f>
        <v>93</v>
      </c>
      <c r="F103" s="46">
        <v>75</v>
      </c>
      <c r="G103" s="48"/>
      <c r="H103" s="154">
        <f>SUM(E103:G103)</f>
        <v>168</v>
      </c>
    </row>
    <row r="104" spans="1:8" ht="17.25" customHeight="1">
      <c r="A104" s="122" t="s">
        <v>115</v>
      </c>
      <c r="B104" s="122" t="s">
        <v>58</v>
      </c>
      <c r="C104" s="123" t="s">
        <v>14</v>
      </c>
      <c r="D104" s="123" t="s">
        <v>15</v>
      </c>
      <c r="E104" s="45">
        <f>20+22+21+20</f>
        <v>83</v>
      </c>
      <c r="F104" s="46">
        <v>82</v>
      </c>
      <c r="G104" s="48"/>
      <c r="H104" s="154">
        <f>SUM(E104:G104)</f>
        <v>165</v>
      </c>
    </row>
    <row r="105" spans="1:8" ht="14.45">
      <c r="A105" s="151" t="s">
        <v>219</v>
      </c>
      <c r="B105" s="151" t="s">
        <v>220</v>
      </c>
      <c r="C105" s="123" t="s">
        <v>14</v>
      </c>
      <c r="D105" s="123" t="s">
        <v>208</v>
      </c>
      <c r="E105" s="45">
        <v>64</v>
      </c>
      <c r="F105" s="46">
        <v>53</v>
      </c>
      <c r="G105" s="48">
        <v>44</v>
      </c>
      <c r="H105" s="154">
        <f>SUM(E105:G105)</f>
        <v>161</v>
      </c>
    </row>
    <row r="106" spans="1:8" ht="16.7">
      <c r="A106" s="251" t="s">
        <v>305</v>
      </c>
      <c r="B106" s="251"/>
      <c r="C106" s="251"/>
      <c r="D106" s="251"/>
      <c r="E106" s="251"/>
      <c r="F106" s="251"/>
      <c r="G106" s="251"/>
      <c r="H106" s="251"/>
    </row>
    <row r="107" spans="1:8" ht="19.35">
      <c r="A107" s="155" t="s">
        <v>0</v>
      </c>
      <c r="B107" s="155" t="s">
        <v>1</v>
      </c>
      <c r="C107" s="155" t="s">
        <v>2</v>
      </c>
      <c r="D107" s="155" t="s">
        <v>3</v>
      </c>
      <c r="E107" s="156" t="s">
        <v>4</v>
      </c>
      <c r="F107" s="157" t="s">
        <v>5</v>
      </c>
      <c r="G107" s="158" t="s">
        <v>6</v>
      </c>
      <c r="H107" s="159" t="s">
        <v>7</v>
      </c>
    </row>
    <row r="108" spans="1:8" ht="14.45">
      <c r="A108" s="108" t="s">
        <v>306</v>
      </c>
      <c r="B108" s="109" t="s">
        <v>307</v>
      </c>
      <c r="C108" s="110" t="s">
        <v>14</v>
      </c>
      <c r="D108" s="120" t="s">
        <v>308</v>
      </c>
      <c r="E108" s="36">
        <v>98</v>
      </c>
      <c r="F108" s="37">
        <v>94</v>
      </c>
      <c r="G108" s="38">
        <v>84</v>
      </c>
      <c r="H108" s="154">
        <f>SUM(E108,F108,G108)</f>
        <v>276</v>
      </c>
    </row>
    <row r="109" spans="1:8" ht="14.45">
      <c r="A109" s="96" t="s">
        <v>309</v>
      </c>
      <c r="B109" s="13" t="s">
        <v>310</v>
      </c>
      <c r="C109" s="91" t="s">
        <v>14</v>
      </c>
      <c r="D109" s="94" t="s">
        <v>308</v>
      </c>
      <c r="E109" s="36">
        <v>94</v>
      </c>
      <c r="F109" s="37">
        <v>96</v>
      </c>
      <c r="G109" s="38">
        <v>81</v>
      </c>
      <c r="H109" s="154">
        <f>SUM(E109,F109,G109)</f>
        <v>271</v>
      </c>
    </row>
    <row r="110" spans="1:8" ht="14.45">
      <c r="A110" s="96" t="s">
        <v>153</v>
      </c>
      <c r="B110" s="13" t="s">
        <v>311</v>
      </c>
      <c r="C110" s="91" t="s">
        <v>14</v>
      </c>
      <c r="D110" s="94" t="s">
        <v>308</v>
      </c>
      <c r="E110" s="36">
        <v>98</v>
      </c>
      <c r="F110" s="37">
        <v>90</v>
      </c>
      <c r="G110" s="38">
        <v>79</v>
      </c>
      <c r="H110" s="154">
        <f>SUM(E110,F110,G110)</f>
        <v>267</v>
      </c>
    </row>
    <row r="111" spans="1:8" ht="14.45">
      <c r="A111" s="108" t="s">
        <v>312</v>
      </c>
      <c r="B111" s="109" t="s">
        <v>313</v>
      </c>
      <c r="C111" s="110" t="s">
        <v>14</v>
      </c>
      <c r="D111" s="120" t="s">
        <v>308</v>
      </c>
      <c r="E111" s="36">
        <v>88</v>
      </c>
      <c r="F111" s="37">
        <v>97</v>
      </c>
      <c r="G111" s="38">
        <v>80</v>
      </c>
      <c r="H111" s="154">
        <f>E111+F111+G111</f>
        <v>265</v>
      </c>
    </row>
    <row r="112" spans="1:8" ht="14.45">
      <c r="A112" s="147" t="s">
        <v>314</v>
      </c>
      <c r="B112" s="135" t="s">
        <v>315</v>
      </c>
      <c r="C112" s="110" t="s">
        <v>14</v>
      </c>
      <c r="D112" s="120" t="s">
        <v>308</v>
      </c>
      <c r="E112" s="36">
        <v>97</v>
      </c>
      <c r="F112" s="37">
        <v>90</v>
      </c>
      <c r="G112" s="38">
        <v>78</v>
      </c>
      <c r="H112" s="154">
        <f>SUM(E112,F112,G112)</f>
        <v>265</v>
      </c>
    </row>
    <row r="113" spans="1:8" ht="14.45">
      <c r="A113" s="108" t="s">
        <v>241</v>
      </c>
      <c r="B113" s="109" t="s">
        <v>316</v>
      </c>
      <c r="C113" s="110" t="s">
        <v>14</v>
      </c>
      <c r="D113" s="120" t="s">
        <v>308</v>
      </c>
      <c r="E113" s="36">
        <v>97</v>
      </c>
      <c r="F113" s="37">
        <v>99</v>
      </c>
      <c r="G113" s="38">
        <v>67</v>
      </c>
      <c r="H113" s="154">
        <f>SUM(E113,F113,G113)</f>
        <v>263</v>
      </c>
    </row>
    <row r="114" spans="1:8" ht="14.45">
      <c r="A114" s="96" t="s">
        <v>138</v>
      </c>
      <c r="B114" s="13" t="s">
        <v>317</v>
      </c>
      <c r="C114" s="91" t="s">
        <v>14</v>
      </c>
      <c r="D114" s="94" t="s">
        <v>308</v>
      </c>
      <c r="E114" s="36">
        <v>95</v>
      </c>
      <c r="F114" s="37">
        <v>92</v>
      </c>
      <c r="G114" s="38">
        <v>75</v>
      </c>
      <c r="H114" s="154">
        <f>SUM(E114,F114,G114)</f>
        <v>262</v>
      </c>
    </row>
    <row r="115" spans="1:8" ht="14.45">
      <c r="A115" s="108" t="s">
        <v>167</v>
      </c>
      <c r="B115" s="109" t="s">
        <v>318</v>
      </c>
      <c r="C115" s="110" t="s">
        <v>14</v>
      </c>
      <c r="D115" s="120" t="s">
        <v>308</v>
      </c>
      <c r="E115" s="36">
        <v>97</v>
      </c>
      <c r="F115" s="37">
        <v>90</v>
      </c>
      <c r="G115" s="38">
        <v>71</v>
      </c>
      <c r="H115" s="154">
        <f>SUM(E115,F115,G115)</f>
        <v>258</v>
      </c>
    </row>
    <row r="116" spans="1:8" ht="14.45">
      <c r="A116" s="96" t="s">
        <v>319</v>
      </c>
      <c r="B116" s="13" t="s">
        <v>320</v>
      </c>
      <c r="C116" s="91" t="s">
        <v>14</v>
      </c>
      <c r="D116" s="94" t="s">
        <v>308</v>
      </c>
      <c r="E116" s="36">
        <v>86</v>
      </c>
      <c r="F116" s="37">
        <v>93</v>
      </c>
      <c r="G116" s="38">
        <v>78</v>
      </c>
      <c r="H116" s="154">
        <f>SUM(E116,F116,G116)</f>
        <v>257</v>
      </c>
    </row>
    <row r="117" spans="1:8" ht="14.45">
      <c r="A117" s="96" t="s">
        <v>321</v>
      </c>
      <c r="B117" s="13" t="s">
        <v>322</v>
      </c>
      <c r="C117" s="91" t="s">
        <v>14</v>
      </c>
      <c r="D117" s="91" t="s">
        <v>308</v>
      </c>
      <c r="E117" s="36">
        <v>99</v>
      </c>
      <c r="F117" s="37">
        <v>93</v>
      </c>
      <c r="G117" s="38">
        <v>64</v>
      </c>
      <c r="H117" s="154">
        <f>E117+F117+G117</f>
        <v>256</v>
      </c>
    </row>
    <row r="118" spans="1:8" ht="14.45">
      <c r="A118" s="96" t="s">
        <v>323</v>
      </c>
      <c r="B118" s="13" t="s">
        <v>324</v>
      </c>
      <c r="C118" s="91" t="s">
        <v>14</v>
      </c>
      <c r="D118" s="94" t="s">
        <v>308</v>
      </c>
      <c r="E118" s="36">
        <v>97</v>
      </c>
      <c r="F118" s="37">
        <v>83</v>
      </c>
      <c r="G118" s="38">
        <v>70</v>
      </c>
      <c r="H118" s="154">
        <f>SUM(E118,F118,G118)</f>
        <v>250</v>
      </c>
    </row>
    <row r="119" spans="1:8" ht="14.45">
      <c r="A119" s="108" t="s">
        <v>325</v>
      </c>
      <c r="B119" s="109" t="s">
        <v>326</v>
      </c>
      <c r="C119" s="110" t="s">
        <v>14</v>
      </c>
      <c r="D119" s="120" t="s">
        <v>308</v>
      </c>
      <c r="E119" s="36">
        <v>76</v>
      </c>
      <c r="F119" s="37">
        <v>96</v>
      </c>
      <c r="G119" s="38">
        <v>76</v>
      </c>
      <c r="H119" s="154">
        <f>SUM(E119,F119,G119)</f>
        <v>248</v>
      </c>
    </row>
    <row r="120" spans="1:8" ht="14.45">
      <c r="A120" s="147" t="s">
        <v>327</v>
      </c>
      <c r="B120" s="135" t="s">
        <v>328</v>
      </c>
      <c r="C120" s="110" t="s">
        <v>14</v>
      </c>
      <c r="D120" s="120" t="s">
        <v>308</v>
      </c>
      <c r="E120" s="36">
        <v>88</v>
      </c>
      <c r="F120" s="37">
        <v>84</v>
      </c>
      <c r="G120" s="38">
        <v>75</v>
      </c>
      <c r="H120" s="154">
        <f>SUM(E120,F120,G120)</f>
        <v>247</v>
      </c>
    </row>
    <row r="121" spans="1:8" ht="14.45">
      <c r="A121" s="96" t="s">
        <v>331</v>
      </c>
      <c r="B121" s="13" t="s">
        <v>332</v>
      </c>
      <c r="C121" s="91" t="s">
        <v>14</v>
      </c>
      <c r="D121" s="94" t="s">
        <v>308</v>
      </c>
      <c r="E121" s="36">
        <v>98</v>
      </c>
      <c r="F121" s="37">
        <v>85</v>
      </c>
      <c r="G121" s="38">
        <v>62</v>
      </c>
      <c r="H121" s="154">
        <f>SUM(E121,F121,G121)</f>
        <v>245</v>
      </c>
    </row>
    <row r="122" spans="1:8" ht="14.45">
      <c r="A122" s="96" t="s">
        <v>201</v>
      </c>
      <c r="B122" s="13" t="s">
        <v>334</v>
      </c>
      <c r="C122" s="91" t="s">
        <v>14</v>
      </c>
      <c r="D122" s="94" t="s">
        <v>308</v>
      </c>
      <c r="E122" s="36">
        <v>99</v>
      </c>
      <c r="F122" s="37">
        <v>85</v>
      </c>
      <c r="G122" s="38">
        <v>60</v>
      </c>
      <c r="H122" s="154">
        <f>E122+F122+G122</f>
        <v>244</v>
      </c>
    </row>
    <row r="123" spans="1:8" ht="14.45">
      <c r="A123" s="108" t="s">
        <v>245</v>
      </c>
      <c r="B123" s="109" t="s">
        <v>335</v>
      </c>
      <c r="C123" s="110" t="s">
        <v>14</v>
      </c>
      <c r="D123" s="120" t="s">
        <v>308</v>
      </c>
      <c r="E123" s="36">
        <v>97</v>
      </c>
      <c r="F123" s="37">
        <v>82</v>
      </c>
      <c r="G123" s="38">
        <v>61</v>
      </c>
      <c r="H123" s="154">
        <f>SUM(E123,F123,G123)</f>
        <v>240</v>
      </c>
    </row>
    <row r="124" spans="1:8" ht="14.45">
      <c r="A124" s="108" t="s">
        <v>217</v>
      </c>
      <c r="B124" s="109" t="s">
        <v>336</v>
      </c>
      <c r="C124" s="110" t="s">
        <v>14</v>
      </c>
      <c r="D124" s="120" t="s">
        <v>308</v>
      </c>
      <c r="E124" s="36">
        <v>98</v>
      </c>
      <c r="F124" s="37">
        <v>71</v>
      </c>
      <c r="G124" s="38">
        <v>64</v>
      </c>
      <c r="H124" s="154">
        <f>SUM(E124,F124,G124)</f>
        <v>233</v>
      </c>
    </row>
    <row r="125" spans="1:8" ht="14.45">
      <c r="A125" s="108" t="s">
        <v>34</v>
      </c>
      <c r="B125" s="109" t="s">
        <v>337</v>
      </c>
      <c r="C125" s="110" t="s">
        <v>14</v>
      </c>
      <c r="D125" s="120" t="s">
        <v>308</v>
      </c>
      <c r="E125" s="36">
        <v>92</v>
      </c>
      <c r="F125" s="37">
        <v>81</v>
      </c>
      <c r="G125" s="38">
        <v>55</v>
      </c>
      <c r="H125" s="154">
        <f>SUM(E125,F125,G125)</f>
        <v>228</v>
      </c>
    </row>
    <row r="126" spans="1:8" ht="14.45">
      <c r="A126" s="108" t="s">
        <v>340</v>
      </c>
      <c r="B126" s="109" t="s">
        <v>332</v>
      </c>
      <c r="C126" s="110" t="s">
        <v>14</v>
      </c>
      <c r="D126" s="120" t="s">
        <v>308</v>
      </c>
      <c r="E126" s="36">
        <v>92</v>
      </c>
      <c r="F126" s="37">
        <v>80</v>
      </c>
      <c r="G126" s="38">
        <v>47</v>
      </c>
      <c r="H126" s="154">
        <f>SUM(E126,F126,G126)</f>
        <v>219</v>
      </c>
    </row>
    <row r="127" spans="1:8" ht="14.45">
      <c r="A127" s="149" t="s">
        <v>130</v>
      </c>
      <c r="B127" s="118" t="s">
        <v>346</v>
      </c>
      <c r="C127" s="91" t="s">
        <v>14</v>
      </c>
      <c r="D127" s="94" t="s">
        <v>308</v>
      </c>
      <c r="E127" s="36">
        <v>95</v>
      </c>
      <c r="F127" s="37">
        <v>48</v>
      </c>
      <c r="G127" s="38">
        <v>66</v>
      </c>
      <c r="H127" s="154">
        <f>SUM(E127,F127,G127)</f>
        <v>209</v>
      </c>
    </row>
    <row r="128" spans="1:8" ht="14.45">
      <c r="A128" s="96" t="s">
        <v>56</v>
      </c>
      <c r="B128" s="13" t="s">
        <v>347</v>
      </c>
      <c r="C128" s="91" t="s">
        <v>14</v>
      </c>
      <c r="D128" s="94" t="s">
        <v>308</v>
      </c>
      <c r="E128" s="36">
        <v>93</v>
      </c>
      <c r="F128" s="37">
        <v>89</v>
      </c>
      <c r="G128" s="38"/>
      <c r="H128" s="154">
        <f>SUM(E128,F128,G128)</f>
        <v>182</v>
      </c>
    </row>
    <row r="129" spans="1:8" ht="14.45">
      <c r="A129" s="108" t="s">
        <v>274</v>
      </c>
      <c r="B129" s="109" t="s">
        <v>348</v>
      </c>
      <c r="C129" s="110" t="s">
        <v>14</v>
      </c>
      <c r="D129" s="120" t="s">
        <v>308</v>
      </c>
      <c r="E129" s="36">
        <v>95</v>
      </c>
      <c r="F129" s="37">
        <v>84</v>
      </c>
      <c r="G129" s="38"/>
      <c r="H129" s="154">
        <f>E129+F129+G129</f>
        <v>179</v>
      </c>
    </row>
    <row r="130" spans="1:8" ht="14.45">
      <c r="A130" s="96" t="s">
        <v>353</v>
      </c>
      <c r="B130" s="13" t="s">
        <v>354</v>
      </c>
      <c r="C130" s="91" t="s">
        <v>14</v>
      </c>
      <c r="D130" s="94" t="s">
        <v>308</v>
      </c>
      <c r="E130" s="36">
        <v>94</v>
      </c>
      <c r="F130" s="37">
        <v>73</v>
      </c>
      <c r="G130" s="38"/>
      <c r="H130" s="154">
        <f>SUM(E130,F130,G130)</f>
        <v>167</v>
      </c>
    </row>
    <row r="131" spans="1:8" ht="14.45">
      <c r="A131" s="108" t="s">
        <v>357</v>
      </c>
      <c r="B131" s="109" t="s">
        <v>358</v>
      </c>
      <c r="C131" s="110" t="s">
        <v>14</v>
      </c>
      <c r="D131" s="110" t="s">
        <v>308</v>
      </c>
      <c r="E131" s="36">
        <v>89</v>
      </c>
      <c r="F131" s="37">
        <v>58</v>
      </c>
      <c r="G131" s="38"/>
      <c r="H131" s="154">
        <f>E131+F131+G131</f>
        <v>147</v>
      </c>
    </row>
    <row r="132" spans="1:8" ht="14.45">
      <c r="A132" s="96" t="s">
        <v>361</v>
      </c>
      <c r="B132" s="13" t="s">
        <v>362</v>
      </c>
      <c r="C132" s="91" t="s">
        <v>14</v>
      </c>
      <c r="D132" s="91" t="s">
        <v>308</v>
      </c>
      <c r="E132" s="36">
        <v>89</v>
      </c>
      <c r="F132" s="37"/>
      <c r="G132" s="38"/>
      <c r="H132" s="154">
        <f>SUM(E132,F132,G132)</f>
        <v>89</v>
      </c>
    </row>
    <row r="133" spans="1:8" ht="14.45">
      <c r="A133" s="108" t="s">
        <v>363</v>
      </c>
      <c r="B133" s="109" t="s">
        <v>364</v>
      </c>
      <c r="C133" s="110" t="s">
        <v>14</v>
      </c>
      <c r="D133" s="110" t="s">
        <v>308</v>
      </c>
      <c r="E133" s="36">
        <v>86</v>
      </c>
      <c r="F133" s="37"/>
      <c r="G133" s="38"/>
      <c r="H133" s="154">
        <f>SUM(E133,F133,G133)</f>
        <v>86</v>
      </c>
    </row>
    <row r="134" spans="1:8" ht="14.45">
      <c r="A134" s="96" t="s">
        <v>128</v>
      </c>
      <c r="B134" s="13" t="s">
        <v>76</v>
      </c>
      <c r="C134" s="91" t="s">
        <v>14</v>
      </c>
      <c r="D134" s="91" t="s">
        <v>308</v>
      </c>
      <c r="E134" s="36"/>
      <c r="F134" s="37"/>
      <c r="G134" s="38">
        <v>74</v>
      </c>
      <c r="H134" s="154">
        <f>SUM(E134,F134,G134)</f>
        <v>74</v>
      </c>
    </row>
    <row r="135" spans="1:8" ht="14.45">
      <c r="A135" s="108" t="s">
        <v>366</v>
      </c>
      <c r="B135" s="109" t="s">
        <v>367</v>
      </c>
      <c r="C135" s="110" t="s">
        <v>14</v>
      </c>
      <c r="D135" s="110" t="s">
        <v>308</v>
      </c>
      <c r="E135" s="36"/>
      <c r="F135" s="37"/>
      <c r="G135" s="38">
        <v>65</v>
      </c>
      <c r="H135" s="154">
        <f>E135+F135+G135</f>
        <v>65</v>
      </c>
    </row>
    <row r="136" spans="1:8" ht="14.45">
      <c r="A136" s="130" t="s">
        <v>368</v>
      </c>
      <c r="B136" s="20" t="s">
        <v>307</v>
      </c>
      <c r="C136" s="131" t="s">
        <v>14</v>
      </c>
      <c r="D136" s="131" t="s">
        <v>308</v>
      </c>
      <c r="E136" s="52"/>
      <c r="F136" s="53"/>
      <c r="G136" s="54">
        <v>49</v>
      </c>
      <c r="H136" s="168">
        <f>SUM(E136,F136,G136)</f>
        <v>49</v>
      </c>
    </row>
    <row r="137" ht="14.45"/>
    <row r="138" ht="14.45"/>
    <row r="139" ht="14.45"/>
    <row r="140" ht="14.45"/>
    <row r="141" ht="14.45"/>
    <row r="142" ht="14.45"/>
    <row r="143" ht="14.45"/>
    <row r="144" ht="14.45"/>
    <row r="145" ht="14.45"/>
    <row r="146" ht="14.45"/>
    <row r="147" ht="14.45"/>
    <row r="148" ht="14.45"/>
    <row r="149" ht="14.45"/>
    <row r="150" ht="14.45"/>
    <row r="151" ht="14.45"/>
    <row r="152" ht="14.45"/>
    <row r="153" ht="14.45"/>
  </sheetData>
  <mergeCells count="1">
    <mergeCell ref="A106:H106"/>
  </mergeCells>
  <printOptions/>
  <pageMargins left="0.7" right="0.7" top="0.75" bottom="0.75" header="0.3" footer="0.3"/>
  <pageSetup orientation="portrait" paperSize="9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6B4BD-7CE3-4ACE-91EF-9704BCA63D92}">
  <dimension ref="A1:J90"/>
  <sheetViews>
    <sheetView workbookViewId="0" topLeftCell="A1">
      <selection activeCell="G14" sqref="G14"/>
    </sheetView>
  </sheetViews>
  <sheetFormatPr defaultColWidth="9.140625" defaultRowHeight="15"/>
  <cols>
    <col min="1" max="3" width="9.140625" style="170" customWidth="1"/>
    <col min="4" max="4" width="15.7109375" style="170" bestFit="1" customWidth="1"/>
    <col min="5" max="5" width="9.140625" style="172" customWidth="1"/>
    <col min="6" max="7" width="9.140625" style="170" customWidth="1"/>
    <col min="8" max="8" width="11.57421875" style="170" customWidth="1"/>
    <col min="9" max="9" width="20.00390625" style="170" customWidth="1"/>
    <col min="10" max="16384" width="9.140625" style="170" customWidth="1"/>
  </cols>
  <sheetData>
    <row r="1" spans="1:5" ht="21">
      <c r="A1" s="234" t="s">
        <v>370</v>
      </c>
      <c r="B1" s="234"/>
      <c r="C1" s="234"/>
      <c r="D1" s="234"/>
      <c r="E1" s="234"/>
    </row>
    <row r="2" ht="5.25" customHeight="1">
      <c r="E2" s="170"/>
    </row>
    <row r="3" spans="1:10" ht="17.25">
      <c r="A3" s="235" t="s">
        <v>124</v>
      </c>
      <c r="B3" s="235"/>
      <c r="C3" s="235"/>
      <c r="D3" s="235"/>
      <c r="E3" s="235"/>
      <c r="H3" s="211" t="s">
        <v>371</v>
      </c>
      <c r="I3" s="211" t="s">
        <v>372</v>
      </c>
      <c r="J3" s="211">
        <v>495</v>
      </c>
    </row>
    <row r="4" spans="1:10" ht="15.75">
      <c r="A4" s="179" t="s">
        <v>0</v>
      </c>
      <c r="B4" s="179" t="s">
        <v>1</v>
      </c>
      <c r="C4" s="179" t="s">
        <v>2</v>
      </c>
      <c r="D4" s="179" t="s">
        <v>3</v>
      </c>
      <c r="E4" s="180" t="s">
        <v>4</v>
      </c>
      <c r="H4" s="211" t="s">
        <v>373</v>
      </c>
      <c r="I4" s="211" t="s">
        <v>249</v>
      </c>
      <c r="J4" s="211">
        <v>490</v>
      </c>
    </row>
    <row r="5" spans="1:10" ht="15.75">
      <c r="A5" s="174" t="s">
        <v>125</v>
      </c>
      <c r="B5" s="174" t="s">
        <v>126</v>
      </c>
      <c r="C5" s="174" t="s">
        <v>14</v>
      </c>
      <c r="D5" s="174" t="s">
        <v>127</v>
      </c>
      <c r="E5" s="175">
        <v>95</v>
      </c>
      <c r="H5" s="211" t="s">
        <v>374</v>
      </c>
      <c r="I5" s="211" t="s">
        <v>134</v>
      </c>
      <c r="J5" s="211">
        <v>488</v>
      </c>
    </row>
    <row r="6" spans="1:5" ht="15">
      <c r="A6" s="30" t="s">
        <v>128</v>
      </c>
      <c r="B6" s="30" t="s">
        <v>129</v>
      </c>
      <c r="C6" s="30" t="s">
        <v>14</v>
      </c>
      <c r="D6" s="30" t="s">
        <v>127</v>
      </c>
      <c r="E6" s="175">
        <v>91</v>
      </c>
    </row>
    <row r="7" spans="1:5" ht="15">
      <c r="A7" s="182" t="s">
        <v>130</v>
      </c>
      <c r="B7" s="182" t="s">
        <v>131</v>
      </c>
      <c r="C7" s="182" t="s">
        <v>14</v>
      </c>
      <c r="D7" s="182" t="s">
        <v>127</v>
      </c>
      <c r="E7" s="178">
        <v>82</v>
      </c>
    </row>
    <row r="8" spans="1:5" ht="15">
      <c r="A8" s="30" t="s">
        <v>132</v>
      </c>
      <c r="B8" s="30" t="s">
        <v>133</v>
      </c>
      <c r="C8" s="30" t="s">
        <v>14</v>
      </c>
      <c r="D8" s="177" t="s">
        <v>127</v>
      </c>
      <c r="E8" s="178">
        <v>79</v>
      </c>
    </row>
    <row r="9" spans="4:5" ht="15">
      <c r="D9" s="27" t="s">
        <v>375</v>
      </c>
      <c r="E9" s="176">
        <f>SUM(E5:E8)</f>
        <v>347</v>
      </c>
    </row>
    <row r="11" spans="1:5" ht="17.25">
      <c r="A11" s="233" t="s">
        <v>134</v>
      </c>
      <c r="B11" s="233"/>
      <c r="C11" s="233"/>
      <c r="D11" s="233"/>
      <c r="E11" s="233"/>
    </row>
    <row r="12" spans="1:5" ht="15">
      <c r="A12" s="173" t="s">
        <v>0</v>
      </c>
      <c r="B12" s="173" t="s">
        <v>1</v>
      </c>
      <c r="C12" s="173" t="s">
        <v>2</v>
      </c>
      <c r="D12" s="173" t="s">
        <v>3</v>
      </c>
      <c r="E12" s="183" t="s">
        <v>10</v>
      </c>
    </row>
    <row r="13" spans="1:5" ht="15">
      <c r="A13" s="174" t="s">
        <v>136</v>
      </c>
      <c r="B13" s="174" t="s">
        <v>137</v>
      </c>
      <c r="C13" s="174" t="s">
        <v>14</v>
      </c>
      <c r="D13" s="174" t="s">
        <v>134</v>
      </c>
      <c r="E13" s="184">
        <v>99</v>
      </c>
    </row>
    <row r="14" spans="1:5" ht="15">
      <c r="A14" s="30" t="s">
        <v>138</v>
      </c>
      <c r="B14" s="30" t="s">
        <v>139</v>
      </c>
      <c r="C14" s="30" t="s">
        <v>14</v>
      </c>
      <c r="D14" s="30" t="s">
        <v>134</v>
      </c>
      <c r="E14" s="184">
        <v>98</v>
      </c>
    </row>
    <row r="15" spans="1:5" ht="15">
      <c r="A15" s="174" t="s">
        <v>157</v>
      </c>
      <c r="B15" s="174" t="s">
        <v>158</v>
      </c>
      <c r="C15" s="174" t="s">
        <v>14</v>
      </c>
      <c r="D15" s="174" t="s">
        <v>134</v>
      </c>
      <c r="E15" s="184">
        <v>98</v>
      </c>
    </row>
    <row r="16" spans="1:5" ht="15">
      <c r="A16" s="30" t="s">
        <v>151</v>
      </c>
      <c r="B16" s="30" t="s">
        <v>152</v>
      </c>
      <c r="C16" s="30" t="s">
        <v>14</v>
      </c>
      <c r="D16" s="30" t="s">
        <v>134</v>
      </c>
      <c r="E16" s="184">
        <v>97</v>
      </c>
    </row>
    <row r="17" spans="1:5" ht="15">
      <c r="A17" s="174" t="s">
        <v>140</v>
      </c>
      <c r="B17" s="174" t="s">
        <v>141</v>
      </c>
      <c r="C17" s="174" t="s">
        <v>14</v>
      </c>
      <c r="D17" s="182" t="s">
        <v>134</v>
      </c>
      <c r="E17" s="185">
        <v>96</v>
      </c>
    </row>
    <row r="18" spans="4:5" ht="15">
      <c r="D18" s="27" t="s">
        <v>375</v>
      </c>
      <c r="E18" s="176">
        <f>SUM(E13:E17)</f>
        <v>488</v>
      </c>
    </row>
    <row r="20" spans="1:5" ht="17.25">
      <c r="A20" s="233" t="s">
        <v>171</v>
      </c>
      <c r="B20" s="233"/>
      <c r="C20" s="233"/>
      <c r="D20" s="233"/>
      <c r="E20" s="233"/>
    </row>
    <row r="21" spans="1:5" ht="15">
      <c r="A21" s="173" t="s">
        <v>0</v>
      </c>
      <c r="B21" s="173" t="s">
        <v>1</v>
      </c>
      <c r="C21" s="173" t="s">
        <v>2</v>
      </c>
      <c r="D21" s="173" t="s">
        <v>3</v>
      </c>
      <c r="E21" s="183" t="s">
        <v>4</v>
      </c>
    </row>
    <row r="22" spans="1:5" ht="15">
      <c r="A22" s="174" t="s">
        <v>111</v>
      </c>
      <c r="B22" s="174" t="s">
        <v>172</v>
      </c>
      <c r="C22" s="174" t="s">
        <v>14</v>
      </c>
      <c r="D22" s="174" t="s">
        <v>173</v>
      </c>
      <c r="E22" s="184">
        <v>99</v>
      </c>
    </row>
    <row r="23" spans="1:5" ht="15">
      <c r="A23" s="30" t="s">
        <v>174</v>
      </c>
      <c r="B23" s="30" t="s">
        <v>175</v>
      </c>
      <c r="C23" s="30" t="s">
        <v>14</v>
      </c>
      <c r="D23" s="30" t="s">
        <v>173</v>
      </c>
      <c r="E23" s="184">
        <v>97</v>
      </c>
    </row>
    <row r="24" spans="1:5" ht="15">
      <c r="A24" s="174" t="s">
        <v>176</v>
      </c>
      <c r="B24" s="174" t="s">
        <v>93</v>
      </c>
      <c r="C24" s="174" t="s">
        <v>14</v>
      </c>
      <c r="D24" s="174" t="s">
        <v>173</v>
      </c>
      <c r="E24" s="184">
        <v>97</v>
      </c>
    </row>
    <row r="25" spans="1:5" ht="15">
      <c r="A25" s="30" t="s">
        <v>34</v>
      </c>
      <c r="B25" s="30" t="s">
        <v>177</v>
      </c>
      <c r="C25" s="30" t="s">
        <v>14</v>
      </c>
      <c r="D25" s="30" t="s">
        <v>173</v>
      </c>
      <c r="E25" s="184">
        <v>97</v>
      </c>
    </row>
    <row r="26" spans="1:5" ht="15">
      <c r="A26" s="174" t="s">
        <v>178</v>
      </c>
      <c r="B26" s="174" t="s">
        <v>179</v>
      </c>
      <c r="C26" s="174" t="s">
        <v>14</v>
      </c>
      <c r="D26" s="182" t="s">
        <v>173</v>
      </c>
      <c r="E26" s="185">
        <v>97</v>
      </c>
    </row>
    <row r="27" spans="4:5" ht="15">
      <c r="D27" s="27" t="s">
        <v>375</v>
      </c>
      <c r="E27" s="176">
        <f>SUM(E22:E26)</f>
        <v>487</v>
      </c>
    </row>
    <row r="29" spans="1:5" ht="17.25">
      <c r="A29" s="235" t="s">
        <v>8</v>
      </c>
      <c r="B29" s="235"/>
      <c r="C29" s="235"/>
      <c r="D29" s="235"/>
      <c r="E29" s="235"/>
    </row>
    <row r="30" spans="1:5" ht="15">
      <c r="A30" s="179" t="s">
        <v>0</v>
      </c>
      <c r="B30" s="179" t="s">
        <v>1</v>
      </c>
      <c r="C30" s="179" t="s">
        <v>2</v>
      </c>
      <c r="D30" s="179" t="s">
        <v>9</v>
      </c>
      <c r="E30" s="180" t="s">
        <v>4</v>
      </c>
    </row>
    <row r="31" spans="1:5" ht="15">
      <c r="A31" s="174" t="s">
        <v>12</v>
      </c>
      <c r="B31" s="174" t="s">
        <v>13</v>
      </c>
      <c r="C31" s="174" t="s">
        <v>14</v>
      </c>
      <c r="D31" s="174" t="s">
        <v>15</v>
      </c>
      <c r="E31" s="175">
        <v>100</v>
      </c>
    </row>
    <row r="32" spans="1:5" ht="15">
      <c r="A32" s="30" t="s">
        <v>16</v>
      </c>
      <c r="B32" s="30" t="s">
        <v>17</v>
      </c>
      <c r="C32" s="30" t="s">
        <v>14</v>
      </c>
      <c r="D32" s="30" t="s">
        <v>15</v>
      </c>
      <c r="E32" s="175">
        <v>99</v>
      </c>
    </row>
    <row r="33" spans="1:5" ht="15">
      <c r="A33" s="174" t="s">
        <v>18</v>
      </c>
      <c r="B33" s="174" t="s">
        <v>19</v>
      </c>
      <c r="C33" s="174" t="s">
        <v>14</v>
      </c>
      <c r="D33" s="174" t="s">
        <v>15</v>
      </c>
      <c r="E33" s="175">
        <v>99</v>
      </c>
    </row>
    <row r="34" spans="1:5" ht="15">
      <c r="A34" s="177" t="s">
        <v>20</v>
      </c>
      <c r="B34" s="177" t="s">
        <v>21</v>
      </c>
      <c r="C34" s="177" t="s">
        <v>14</v>
      </c>
      <c r="D34" s="177" t="s">
        <v>15</v>
      </c>
      <c r="E34" s="178">
        <v>99</v>
      </c>
    </row>
    <row r="35" spans="1:5" ht="15">
      <c r="A35" s="27" t="s">
        <v>27</v>
      </c>
      <c r="B35" s="27" t="s">
        <v>28</v>
      </c>
      <c r="C35" s="27" t="s">
        <v>29</v>
      </c>
      <c r="D35" s="74" t="s">
        <v>15</v>
      </c>
      <c r="E35" s="176">
        <v>98</v>
      </c>
    </row>
    <row r="36" spans="1:5" ht="17.25">
      <c r="A36" s="171"/>
      <c r="B36" s="171"/>
      <c r="C36" s="171"/>
      <c r="D36" s="27" t="s">
        <v>375</v>
      </c>
      <c r="E36" s="181">
        <f>SUM(E31:E35)</f>
        <v>495</v>
      </c>
    </row>
    <row r="38" spans="1:5" ht="17.25">
      <c r="A38" s="233" t="s">
        <v>205</v>
      </c>
      <c r="B38" s="233"/>
      <c r="C38" s="233"/>
      <c r="D38" s="233"/>
      <c r="E38" s="233"/>
    </row>
    <row r="39" spans="1:5" ht="15">
      <c r="A39" s="173" t="s">
        <v>0</v>
      </c>
      <c r="B39" s="173" t="s">
        <v>1</v>
      </c>
      <c r="C39" s="173" t="s">
        <v>2</v>
      </c>
      <c r="D39" s="173" t="s">
        <v>3</v>
      </c>
      <c r="E39" s="183" t="s">
        <v>4</v>
      </c>
    </row>
    <row r="40" spans="1:5" ht="15">
      <c r="A40" s="174" t="s">
        <v>206</v>
      </c>
      <c r="B40" s="174" t="s">
        <v>207</v>
      </c>
      <c r="C40" s="174" t="s">
        <v>14</v>
      </c>
      <c r="D40" s="174" t="s">
        <v>208</v>
      </c>
      <c r="E40" s="184">
        <v>91</v>
      </c>
    </row>
    <row r="41" spans="1:5" ht="15">
      <c r="A41" s="30" t="s">
        <v>209</v>
      </c>
      <c r="B41" s="30" t="s">
        <v>61</v>
      </c>
      <c r="C41" s="30" t="s">
        <v>14</v>
      </c>
      <c r="D41" s="30" t="s">
        <v>208</v>
      </c>
      <c r="E41" s="184">
        <v>88</v>
      </c>
    </row>
    <row r="42" spans="1:5" ht="15">
      <c r="A42" s="174" t="s">
        <v>210</v>
      </c>
      <c r="B42" s="174" t="s">
        <v>211</v>
      </c>
      <c r="C42" s="174" t="s">
        <v>14</v>
      </c>
      <c r="D42" s="174" t="s">
        <v>208</v>
      </c>
      <c r="E42" s="184">
        <v>85</v>
      </c>
    </row>
    <row r="43" spans="1:5" ht="15">
      <c r="A43" s="30" t="s">
        <v>50</v>
      </c>
      <c r="B43" s="30" t="s">
        <v>212</v>
      </c>
      <c r="C43" s="30" t="s">
        <v>14</v>
      </c>
      <c r="D43" s="30" t="s">
        <v>208</v>
      </c>
      <c r="E43" s="184">
        <v>85</v>
      </c>
    </row>
    <row r="44" spans="1:5" ht="15">
      <c r="A44" s="174" t="s">
        <v>213</v>
      </c>
      <c r="B44" s="174" t="s">
        <v>214</v>
      </c>
      <c r="C44" s="174" t="s">
        <v>29</v>
      </c>
      <c r="D44" s="182" t="s">
        <v>208</v>
      </c>
      <c r="E44" s="185">
        <v>83</v>
      </c>
    </row>
    <row r="45" spans="4:5" ht="15">
      <c r="D45" s="27" t="s">
        <v>375</v>
      </c>
      <c r="E45" s="176">
        <f>SUM(E40:E44)</f>
        <v>432</v>
      </c>
    </row>
    <row r="47" spans="1:5" ht="17.25">
      <c r="A47" s="233" t="s">
        <v>223</v>
      </c>
      <c r="B47" s="233"/>
      <c r="C47" s="233"/>
      <c r="D47" s="233"/>
      <c r="E47" s="233"/>
    </row>
    <row r="48" spans="1:5" ht="15">
      <c r="A48" s="173" t="s">
        <v>0</v>
      </c>
      <c r="B48" s="173" t="s">
        <v>1</v>
      </c>
      <c r="C48" s="173" t="s">
        <v>2</v>
      </c>
      <c r="D48" s="173" t="s">
        <v>3</v>
      </c>
      <c r="E48" s="183" t="s">
        <v>4</v>
      </c>
    </row>
    <row r="49" spans="1:5" ht="15">
      <c r="A49" s="174" t="s">
        <v>153</v>
      </c>
      <c r="B49" s="174" t="s">
        <v>224</v>
      </c>
      <c r="C49" s="174" t="s">
        <v>14</v>
      </c>
      <c r="D49" s="174" t="s">
        <v>225</v>
      </c>
      <c r="E49" s="184">
        <v>98</v>
      </c>
    </row>
    <row r="50" spans="1:5" ht="15">
      <c r="A50" s="30" t="s">
        <v>226</v>
      </c>
      <c r="B50" s="30" t="s">
        <v>227</v>
      </c>
      <c r="C50" s="30" t="s">
        <v>14</v>
      </c>
      <c r="D50" s="30" t="s">
        <v>225</v>
      </c>
      <c r="E50" s="184">
        <v>98</v>
      </c>
    </row>
    <row r="51" spans="1:5" ht="15">
      <c r="A51" s="174" t="s">
        <v>167</v>
      </c>
      <c r="B51" s="174" t="s">
        <v>228</v>
      </c>
      <c r="C51" s="174" t="s">
        <v>14</v>
      </c>
      <c r="D51" s="174" t="s">
        <v>225</v>
      </c>
      <c r="E51" s="184">
        <v>98</v>
      </c>
    </row>
    <row r="52" spans="1:5" ht="15">
      <c r="A52" s="30" t="s">
        <v>166</v>
      </c>
      <c r="B52" s="30" t="s">
        <v>229</v>
      </c>
      <c r="C52" s="30" t="s">
        <v>14</v>
      </c>
      <c r="D52" s="30" t="s">
        <v>225</v>
      </c>
      <c r="E52" s="184">
        <v>97</v>
      </c>
    </row>
    <row r="53" spans="1:5" ht="15">
      <c r="A53" s="174" t="s">
        <v>230</v>
      </c>
      <c r="B53" s="174" t="s">
        <v>231</v>
      </c>
      <c r="C53" s="174" t="s">
        <v>29</v>
      </c>
      <c r="D53" s="182" t="s">
        <v>225</v>
      </c>
      <c r="E53" s="185">
        <v>96</v>
      </c>
    </row>
    <row r="54" spans="4:5" ht="15">
      <c r="D54" s="27" t="s">
        <v>375</v>
      </c>
      <c r="E54" s="176">
        <f>SUM(E49:E53)</f>
        <v>487</v>
      </c>
    </row>
    <row r="56" spans="1:5" ht="17.25">
      <c r="A56" s="233" t="s">
        <v>249</v>
      </c>
      <c r="B56" s="233"/>
      <c r="C56" s="233"/>
      <c r="D56" s="233"/>
      <c r="E56" s="233"/>
    </row>
    <row r="57" spans="1:5" ht="15">
      <c r="A57" s="173" t="s">
        <v>0</v>
      </c>
      <c r="B57" s="173" t="s">
        <v>1</v>
      </c>
      <c r="C57" s="173" t="s">
        <v>2</v>
      </c>
      <c r="D57" s="173" t="s">
        <v>3</v>
      </c>
      <c r="E57" s="183" t="s">
        <v>10</v>
      </c>
    </row>
    <row r="58" spans="1:5" ht="15">
      <c r="A58" s="174" t="s">
        <v>250</v>
      </c>
      <c r="B58" s="174" t="s">
        <v>251</v>
      </c>
      <c r="C58" s="174" t="s">
        <v>14</v>
      </c>
      <c r="D58" s="174" t="s">
        <v>252</v>
      </c>
      <c r="E58" s="184">
        <v>99</v>
      </c>
    </row>
    <row r="59" spans="1:5" ht="15">
      <c r="A59" s="30" t="s">
        <v>253</v>
      </c>
      <c r="B59" s="30" t="s">
        <v>254</v>
      </c>
      <c r="C59" s="30" t="s">
        <v>14</v>
      </c>
      <c r="D59" s="30" t="s">
        <v>252</v>
      </c>
      <c r="E59" s="184">
        <v>99</v>
      </c>
    </row>
    <row r="60" spans="1:5" ht="15">
      <c r="A60" s="174" t="s">
        <v>255</v>
      </c>
      <c r="B60" s="174" t="s">
        <v>256</v>
      </c>
      <c r="C60" s="174" t="s">
        <v>14</v>
      </c>
      <c r="D60" s="174" t="s">
        <v>252</v>
      </c>
      <c r="E60" s="184">
        <v>98</v>
      </c>
    </row>
    <row r="61" spans="1:5" ht="15">
      <c r="A61" s="30" t="s">
        <v>257</v>
      </c>
      <c r="B61" s="30" t="s">
        <v>258</v>
      </c>
      <c r="C61" s="30" t="s">
        <v>14</v>
      </c>
      <c r="D61" s="30" t="s">
        <v>252</v>
      </c>
      <c r="E61" s="184">
        <v>97</v>
      </c>
    </row>
    <row r="62" spans="1:5" ht="15">
      <c r="A62" s="174" t="s">
        <v>259</v>
      </c>
      <c r="B62" s="174" t="s">
        <v>260</v>
      </c>
      <c r="C62" s="174" t="s">
        <v>29</v>
      </c>
      <c r="D62" s="182" t="s">
        <v>252</v>
      </c>
      <c r="E62" s="185">
        <v>97</v>
      </c>
    </row>
    <row r="63" spans="4:5" ht="15">
      <c r="D63" s="27" t="s">
        <v>375</v>
      </c>
      <c r="E63" s="176">
        <f>SUM(E58:E62)</f>
        <v>490</v>
      </c>
    </row>
    <row r="65" spans="1:5" ht="17.25">
      <c r="A65" s="233" t="s">
        <v>268</v>
      </c>
      <c r="B65" s="233"/>
      <c r="C65" s="233"/>
      <c r="D65" s="233"/>
      <c r="E65" s="233"/>
    </row>
    <row r="66" spans="1:5" ht="15">
      <c r="A66" s="173" t="s">
        <v>0</v>
      </c>
      <c r="B66" s="173" t="s">
        <v>1</v>
      </c>
      <c r="C66" s="173" t="s">
        <v>2</v>
      </c>
      <c r="D66" s="173" t="s">
        <v>3</v>
      </c>
      <c r="E66" s="183" t="s">
        <v>4</v>
      </c>
    </row>
    <row r="67" spans="1:5" ht="15">
      <c r="A67" s="174" t="s">
        <v>54</v>
      </c>
      <c r="B67" s="174" t="s">
        <v>269</v>
      </c>
      <c r="C67" s="174" t="s">
        <v>14</v>
      </c>
      <c r="D67" s="174" t="s">
        <v>270</v>
      </c>
      <c r="E67" s="184">
        <v>96</v>
      </c>
    </row>
    <row r="68" spans="1:5" ht="15">
      <c r="A68" s="30" t="s">
        <v>24</v>
      </c>
      <c r="B68" s="30" t="s">
        <v>271</v>
      </c>
      <c r="C68" s="30" t="s">
        <v>14</v>
      </c>
      <c r="D68" s="30" t="s">
        <v>270</v>
      </c>
      <c r="E68" s="184">
        <v>95</v>
      </c>
    </row>
    <row r="69" spans="1:5" ht="15">
      <c r="A69" s="174" t="s">
        <v>167</v>
      </c>
      <c r="B69" s="174" t="s">
        <v>272</v>
      </c>
      <c r="C69" s="174" t="s">
        <v>14</v>
      </c>
      <c r="D69" s="174" t="s">
        <v>270</v>
      </c>
      <c r="E69" s="184">
        <v>94</v>
      </c>
    </row>
    <row r="70" spans="1:5" ht="15">
      <c r="A70" s="30" t="s">
        <v>273</v>
      </c>
      <c r="B70" s="30" t="s">
        <v>120</v>
      </c>
      <c r="C70" s="30" t="s">
        <v>14</v>
      </c>
      <c r="D70" s="30" t="s">
        <v>270</v>
      </c>
      <c r="E70" s="184">
        <v>93</v>
      </c>
    </row>
    <row r="71" spans="1:5" ht="15">
      <c r="A71" s="174" t="s">
        <v>274</v>
      </c>
      <c r="B71" s="174" t="s">
        <v>275</v>
      </c>
      <c r="C71" s="174" t="s">
        <v>14</v>
      </c>
      <c r="D71" s="182" t="s">
        <v>270</v>
      </c>
      <c r="E71" s="185">
        <v>93</v>
      </c>
    </row>
    <row r="72" spans="4:5" ht="15">
      <c r="D72" s="27" t="s">
        <v>375</v>
      </c>
      <c r="E72" s="176">
        <f>SUM(E67:E71)</f>
        <v>471</v>
      </c>
    </row>
    <row r="74" spans="1:5" ht="17.25">
      <c r="A74" s="233" t="s">
        <v>285</v>
      </c>
      <c r="B74" s="233"/>
      <c r="C74" s="233"/>
      <c r="D74" s="233"/>
      <c r="E74" s="233"/>
    </row>
    <row r="75" spans="1:5" ht="15">
      <c r="A75" s="173" t="s">
        <v>0</v>
      </c>
      <c r="B75" s="173" t="s">
        <v>1</v>
      </c>
      <c r="C75" s="173" t="s">
        <v>2</v>
      </c>
      <c r="D75" s="173" t="s">
        <v>3</v>
      </c>
      <c r="E75" s="183" t="s">
        <v>4</v>
      </c>
    </row>
    <row r="76" spans="1:5" ht="15">
      <c r="A76" s="174" t="s">
        <v>286</v>
      </c>
      <c r="B76" s="174" t="s">
        <v>287</v>
      </c>
      <c r="C76" s="174" t="s">
        <v>14</v>
      </c>
      <c r="D76" s="174" t="s">
        <v>288</v>
      </c>
      <c r="E76" s="184">
        <v>96</v>
      </c>
    </row>
    <row r="77" spans="1:5" ht="15">
      <c r="A77" s="30" t="s">
        <v>289</v>
      </c>
      <c r="B77" s="30" t="s">
        <v>290</v>
      </c>
      <c r="C77" s="30" t="s">
        <v>14</v>
      </c>
      <c r="D77" s="30" t="s">
        <v>288</v>
      </c>
      <c r="E77" s="184">
        <v>94</v>
      </c>
    </row>
    <row r="78" spans="1:5" ht="15">
      <c r="A78" s="174" t="s">
        <v>291</v>
      </c>
      <c r="B78" s="174" t="s">
        <v>292</v>
      </c>
      <c r="C78" s="174" t="s">
        <v>29</v>
      </c>
      <c r="D78" s="174" t="s">
        <v>288</v>
      </c>
      <c r="E78" s="184">
        <v>94</v>
      </c>
    </row>
    <row r="79" spans="1:5" ht="15">
      <c r="A79" s="30" t="s">
        <v>293</v>
      </c>
      <c r="B79" s="30" t="s">
        <v>294</v>
      </c>
      <c r="C79" s="30" t="s">
        <v>29</v>
      </c>
      <c r="D79" s="30" t="s">
        <v>288</v>
      </c>
      <c r="E79" s="184">
        <v>80</v>
      </c>
    </row>
    <row r="80" spans="1:5" ht="15">
      <c r="A80" s="174" t="s">
        <v>295</v>
      </c>
      <c r="B80" s="174" t="s">
        <v>296</v>
      </c>
      <c r="C80" s="174" t="s">
        <v>29</v>
      </c>
      <c r="D80" s="182" t="s">
        <v>288</v>
      </c>
      <c r="E80" s="185">
        <v>71</v>
      </c>
    </row>
    <row r="81" spans="4:5" ht="15">
      <c r="D81" s="27" t="s">
        <v>375</v>
      </c>
      <c r="E81" s="176">
        <f>SUM(E76:E80)</f>
        <v>435</v>
      </c>
    </row>
    <row r="83" spans="1:5" ht="17.25">
      <c r="A83" s="233" t="s">
        <v>297</v>
      </c>
      <c r="B83" s="233"/>
      <c r="C83" s="233"/>
      <c r="D83" s="233"/>
      <c r="E83" s="233"/>
    </row>
    <row r="84" spans="1:5" ht="15">
      <c r="A84" s="173" t="s">
        <v>0</v>
      </c>
      <c r="B84" s="173" t="s">
        <v>1</v>
      </c>
      <c r="C84" s="173" t="s">
        <v>2</v>
      </c>
      <c r="D84" s="173" t="s">
        <v>3</v>
      </c>
      <c r="E84" s="183" t="s">
        <v>4</v>
      </c>
    </row>
    <row r="85" spans="1:5" ht="15">
      <c r="A85" s="174" t="s">
        <v>155</v>
      </c>
      <c r="B85" s="174" t="s">
        <v>298</v>
      </c>
      <c r="C85" s="174" t="s">
        <v>14</v>
      </c>
      <c r="D85" s="174" t="s">
        <v>299</v>
      </c>
      <c r="E85" s="184">
        <v>95</v>
      </c>
    </row>
    <row r="86" spans="1:5" ht="15">
      <c r="A86" s="30" t="s">
        <v>167</v>
      </c>
      <c r="B86" s="30" t="s">
        <v>300</v>
      </c>
      <c r="C86" s="30" t="s">
        <v>14</v>
      </c>
      <c r="D86" s="30" t="s">
        <v>299</v>
      </c>
      <c r="E86" s="184">
        <v>91</v>
      </c>
    </row>
    <row r="87" spans="1:5" ht="15">
      <c r="A87" s="174" t="s">
        <v>84</v>
      </c>
      <c r="B87" s="174" t="s">
        <v>301</v>
      </c>
      <c r="C87" s="174" t="s">
        <v>29</v>
      </c>
      <c r="D87" s="174" t="s">
        <v>299</v>
      </c>
      <c r="E87" s="184">
        <v>88</v>
      </c>
    </row>
    <row r="88" spans="1:5" ht="15">
      <c r="A88" s="30" t="s">
        <v>138</v>
      </c>
      <c r="B88" s="30" t="s">
        <v>302</v>
      </c>
      <c r="C88" s="30" t="s">
        <v>14</v>
      </c>
      <c r="D88" s="30" t="s">
        <v>299</v>
      </c>
      <c r="E88" s="184">
        <v>85</v>
      </c>
    </row>
    <row r="89" spans="1:5" ht="15">
      <c r="A89" s="174" t="s">
        <v>303</v>
      </c>
      <c r="B89" s="174" t="s">
        <v>304</v>
      </c>
      <c r="C89" s="174" t="s">
        <v>29</v>
      </c>
      <c r="D89" s="182" t="s">
        <v>299</v>
      </c>
      <c r="E89" s="185">
        <v>76</v>
      </c>
    </row>
    <row r="90" spans="4:5" ht="15">
      <c r="D90" s="27" t="s">
        <v>375</v>
      </c>
      <c r="E90" s="176">
        <f>SUM(E85:E89)</f>
        <v>435</v>
      </c>
    </row>
  </sheetData>
  <mergeCells count="11">
    <mergeCell ref="A56:E56"/>
    <mergeCell ref="A65:E65"/>
    <mergeCell ref="A74:E74"/>
    <mergeCell ref="A83:E83"/>
    <mergeCell ref="A1:E1"/>
    <mergeCell ref="A3:E3"/>
    <mergeCell ref="A11:E11"/>
    <mergeCell ref="A20:E20"/>
    <mergeCell ref="A38:E38"/>
    <mergeCell ref="A47:E47"/>
    <mergeCell ref="A29:E2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1E484-0439-4203-8415-8A8463A3093F}">
  <dimension ref="A1:J90"/>
  <sheetViews>
    <sheetView workbookViewId="0" topLeftCell="A1">
      <selection activeCell="H3" sqref="H3"/>
    </sheetView>
  </sheetViews>
  <sheetFormatPr defaultColWidth="9.140625" defaultRowHeight="15"/>
  <cols>
    <col min="1" max="1" width="10.421875" style="170" customWidth="1"/>
    <col min="2" max="2" width="12.28125" style="170" bestFit="1" customWidth="1"/>
    <col min="3" max="3" width="9.140625" style="170" customWidth="1"/>
    <col min="4" max="4" width="15.7109375" style="170" bestFit="1" customWidth="1"/>
    <col min="5" max="7" width="9.140625" style="170" customWidth="1"/>
    <col min="8" max="8" width="10.7109375" style="170" bestFit="1" customWidth="1"/>
    <col min="9" max="9" width="20.7109375" style="170" customWidth="1"/>
    <col min="10" max="10" width="6.421875" style="170" customWidth="1"/>
    <col min="11" max="16384" width="9.140625" style="170" customWidth="1"/>
  </cols>
  <sheetData>
    <row r="1" spans="1:5" ht="21">
      <c r="A1" s="234" t="s">
        <v>376</v>
      </c>
      <c r="B1" s="234"/>
      <c r="C1" s="234"/>
      <c r="D1" s="234"/>
      <c r="E1" s="234"/>
    </row>
    <row r="2" ht="7.5" customHeight="1"/>
    <row r="3" spans="1:10" ht="17.25">
      <c r="A3" s="235" t="s">
        <v>124</v>
      </c>
      <c r="B3" s="235"/>
      <c r="C3" s="235"/>
      <c r="D3" s="235"/>
      <c r="E3" s="235"/>
      <c r="H3" s="211" t="s">
        <v>371</v>
      </c>
      <c r="I3" s="211" t="s">
        <v>15</v>
      </c>
      <c r="J3" s="211">
        <v>458</v>
      </c>
    </row>
    <row r="4" spans="1:10" ht="15.75">
      <c r="A4" s="200" t="s">
        <v>0</v>
      </c>
      <c r="B4" s="200" t="s">
        <v>1</v>
      </c>
      <c r="C4" s="200" t="s">
        <v>2</v>
      </c>
      <c r="D4" s="200" t="s">
        <v>3</v>
      </c>
      <c r="E4" s="209" t="s">
        <v>6</v>
      </c>
      <c r="H4" s="211" t="s">
        <v>373</v>
      </c>
      <c r="I4" s="211" t="s">
        <v>134</v>
      </c>
      <c r="J4" s="211">
        <v>452</v>
      </c>
    </row>
    <row r="5" spans="1:10" ht="15.75">
      <c r="A5" s="190" t="s">
        <v>130</v>
      </c>
      <c r="B5" s="190" t="s">
        <v>131</v>
      </c>
      <c r="C5" s="190" t="s">
        <v>14</v>
      </c>
      <c r="D5" s="190" t="s">
        <v>127</v>
      </c>
      <c r="E5" s="204">
        <v>73</v>
      </c>
      <c r="H5" s="211" t="s">
        <v>374</v>
      </c>
      <c r="I5" s="211" t="s">
        <v>249</v>
      </c>
      <c r="J5" s="211">
        <v>417</v>
      </c>
    </row>
    <row r="6" spans="1:5" ht="15">
      <c r="A6" s="189" t="s">
        <v>132</v>
      </c>
      <c r="B6" s="189" t="s">
        <v>133</v>
      </c>
      <c r="C6" s="189" t="s">
        <v>14</v>
      </c>
      <c r="D6" s="189" t="s">
        <v>127</v>
      </c>
      <c r="E6" s="204">
        <v>72</v>
      </c>
    </row>
    <row r="7" spans="1:5" ht="15">
      <c r="A7" s="190" t="s">
        <v>125</v>
      </c>
      <c r="B7" s="190" t="s">
        <v>126</v>
      </c>
      <c r="C7" s="190" t="s">
        <v>14</v>
      </c>
      <c r="D7" s="190" t="s">
        <v>127</v>
      </c>
      <c r="E7" s="204">
        <v>71</v>
      </c>
    </row>
    <row r="8" spans="1:5" ht="15">
      <c r="A8" s="189" t="s">
        <v>128</v>
      </c>
      <c r="B8" s="189" t="s">
        <v>129</v>
      </c>
      <c r="C8" s="189" t="s">
        <v>14</v>
      </c>
      <c r="D8" s="207" t="s">
        <v>127</v>
      </c>
      <c r="E8" s="208">
        <v>58</v>
      </c>
    </row>
    <row r="9" spans="4:5" ht="15">
      <c r="D9" s="27" t="s">
        <v>375</v>
      </c>
      <c r="E9" s="27">
        <f>SUM(E5:E8)</f>
        <v>274</v>
      </c>
    </row>
    <row r="11" spans="1:5" ht="17.25">
      <c r="A11" s="235" t="s">
        <v>134</v>
      </c>
      <c r="B11" s="235"/>
      <c r="C11" s="235"/>
      <c r="D11" s="235"/>
      <c r="E11" s="235"/>
    </row>
    <row r="12" spans="1:5" ht="15">
      <c r="A12" s="200" t="s">
        <v>0</v>
      </c>
      <c r="B12" s="200" t="s">
        <v>1</v>
      </c>
      <c r="C12" s="200" t="s">
        <v>2</v>
      </c>
      <c r="D12" s="200" t="s">
        <v>3</v>
      </c>
      <c r="E12" s="209" t="s">
        <v>11</v>
      </c>
    </row>
    <row r="13" spans="1:5" ht="15">
      <c r="A13" s="190" t="s">
        <v>136</v>
      </c>
      <c r="B13" s="190" t="s">
        <v>137</v>
      </c>
      <c r="C13" s="190" t="s">
        <v>14</v>
      </c>
      <c r="D13" s="190" t="s">
        <v>134</v>
      </c>
      <c r="E13" s="204">
        <v>92</v>
      </c>
    </row>
    <row r="14" spans="1:5" ht="15">
      <c r="A14" s="189" t="s">
        <v>138</v>
      </c>
      <c r="B14" s="189" t="s">
        <v>139</v>
      </c>
      <c r="C14" s="189" t="s">
        <v>14</v>
      </c>
      <c r="D14" s="189" t="s">
        <v>134</v>
      </c>
      <c r="E14" s="204">
        <v>92</v>
      </c>
    </row>
    <row r="15" spans="1:5" ht="15">
      <c r="A15" s="190" t="s">
        <v>140</v>
      </c>
      <c r="B15" s="190" t="s">
        <v>141</v>
      </c>
      <c r="C15" s="190" t="s">
        <v>14</v>
      </c>
      <c r="D15" s="190" t="s">
        <v>134</v>
      </c>
      <c r="E15" s="204">
        <v>90</v>
      </c>
    </row>
    <row r="16" spans="1:5" ht="15">
      <c r="A16" s="189" t="s">
        <v>122</v>
      </c>
      <c r="B16" s="189" t="s">
        <v>142</v>
      </c>
      <c r="C16" s="189" t="s">
        <v>29</v>
      </c>
      <c r="D16" s="189" t="s">
        <v>134</v>
      </c>
      <c r="E16" s="204">
        <v>89</v>
      </c>
    </row>
    <row r="17" spans="1:5" ht="15">
      <c r="A17" s="190" t="s">
        <v>143</v>
      </c>
      <c r="B17" s="190" t="s">
        <v>144</v>
      </c>
      <c r="C17" s="190" t="s">
        <v>14</v>
      </c>
      <c r="D17" s="190" t="s">
        <v>134</v>
      </c>
      <c r="E17" s="204">
        <v>89</v>
      </c>
    </row>
    <row r="18" spans="4:5" ht="15">
      <c r="D18" s="27" t="s">
        <v>375</v>
      </c>
      <c r="E18" s="27">
        <f>SUM(E13:E17)</f>
        <v>452</v>
      </c>
    </row>
    <row r="20" spans="1:5" ht="17.25">
      <c r="A20" s="235" t="s">
        <v>171</v>
      </c>
      <c r="B20" s="235"/>
      <c r="C20" s="235"/>
      <c r="D20" s="235"/>
      <c r="E20" s="235"/>
    </row>
    <row r="21" spans="1:5" ht="15">
      <c r="A21" s="200" t="s">
        <v>0</v>
      </c>
      <c r="B21" s="200" t="s">
        <v>1</v>
      </c>
      <c r="C21" s="200" t="s">
        <v>2</v>
      </c>
      <c r="D21" s="200" t="s">
        <v>3</v>
      </c>
      <c r="E21" s="209" t="s">
        <v>6</v>
      </c>
    </row>
    <row r="22" spans="1:5" ht="15">
      <c r="A22" s="190" t="s">
        <v>111</v>
      </c>
      <c r="B22" s="190" t="s">
        <v>172</v>
      </c>
      <c r="C22" s="190" t="s">
        <v>14</v>
      </c>
      <c r="D22" s="190" t="s">
        <v>173</v>
      </c>
      <c r="E22" s="204">
        <v>81</v>
      </c>
    </row>
    <row r="23" spans="1:5" ht="15">
      <c r="A23" s="189" t="s">
        <v>174</v>
      </c>
      <c r="B23" s="189" t="s">
        <v>175</v>
      </c>
      <c r="C23" s="189" t="s">
        <v>14</v>
      </c>
      <c r="D23" s="189" t="s">
        <v>173</v>
      </c>
      <c r="E23" s="204">
        <v>81</v>
      </c>
    </row>
    <row r="24" spans="1:5" ht="15">
      <c r="A24" s="190" t="s">
        <v>188</v>
      </c>
      <c r="B24" s="190" t="s">
        <v>189</v>
      </c>
      <c r="C24" s="190" t="s">
        <v>14</v>
      </c>
      <c r="D24" s="190" t="s">
        <v>173</v>
      </c>
      <c r="E24" s="204">
        <v>80</v>
      </c>
    </row>
    <row r="25" spans="1:5" ht="15">
      <c r="A25" s="190" t="s">
        <v>197</v>
      </c>
      <c r="B25" s="190" t="s">
        <v>198</v>
      </c>
      <c r="C25" s="190" t="s">
        <v>14</v>
      </c>
      <c r="D25" s="190" t="s">
        <v>173</v>
      </c>
      <c r="E25" s="204">
        <v>79</v>
      </c>
    </row>
    <row r="26" spans="1:5" ht="15">
      <c r="A26" s="187" t="s">
        <v>34</v>
      </c>
      <c r="B26" s="187" t="s">
        <v>177</v>
      </c>
      <c r="C26" s="187" t="s">
        <v>14</v>
      </c>
      <c r="D26" s="187" t="s">
        <v>173</v>
      </c>
      <c r="E26" s="204">
        <v>76</v>
      </c>
    </row>
    <row r="27" spans="4:5" ht="15">
      <c r="D27" s="27" t="s">
        <v>375</v>
      </c>
      <c r="E27" s="27">
        <f>SUM(E22:E26)</f>
        <v>397</v>
      </c>
    </row>
    <row r="29" spans="1:5" ht="17.25">
      <c r="A29" s="235" t="s">
        <v>8</v>
      </c>
      <c r="B29" s="235"/>
      <c r="C29" s="235"/>
      <c r="D29" s="235"/>
      <c r="E29" s="235"/>
    </row>
    <row r="30" spans="1:5" ht="15">
      <c r="A30" s="200" t="s">
        <v>0</v>
      </c>
      <c r="B30" s="200" t="s">
        <v>1</v>
      </c>
      <c r="C30" s="200" t="s">
        <v>2</v>
      </c>
      <c r="D30" s="200" t="s">
        <v>9</v>
      </c>
      <c r="E30" s="210" t="s">
        <v>11</v>
      </c>
    </row>
    <row r="31" spans="1:5" ht="15">
      <c r="A31" s="190" t="s">
        <v>69</v>
      </c>
      <c r="B31" s="190" t="s">
        <v>70</v>
      </c>
      <c r="C31" s="190" t="s">
        <v>14</v>
      </c>
      <c r="D31" s="190" t="s">
        <v>15</v>
      </c>
      <c r="E31" s="204">
        <v>94</v>
      </c>
    </row>
    <row r="32" spans="1:5" ht="15">
      <c r="A32" s="189" t="s">
        <v>38</v>
      </c>
      <c r="B32" s="189" t="s">
        <v>39</v>
      </c>
      <c r="C32" s="189" t="s">
        <v>14</v>
      </c>
      <c r="D32" s="189" t="s">
        <v>15</v>
      </c>
      <c r="E32" s="204">
        <v>93</v>
      </c>
    </row>
    <row r="33" spans="1:5" ht="15">
      <c r="A33" s="190" t="s">
        <v>16</v>
      </c>
      <c r="B33" s="190" t="s">
        <v>17</v>
      </c>
      <c r="C33" s="190" t="s">
        <v>14</v>
      </c>
      <c r="D33" s="190" t="s">
        <v>15</v>
      </c>
      <c r="E33" s="204">
        <v>92</v>
      </c>
    </row>
    <row r="34" spans="1:5" ht="15">
      <c r="A34" s="189" t="s">
        <v>71</v>
      </c>
      <c r="B34" s="189" t="s">
        <v>72</v>
      </c>
      <c r="C34" s="189" t="s">
        <v>14</v>
      </c>
      <c r="D34" s="189" t="s">
        <v>15</v>
      </c>
      <c r="E34" s="204">
        <v>91</v>
      </c>
    </row>
    <row r="35" spans="1:5" ht="15">
      <c r="A35" s="190" t="s">
        <v>45</v>
      </c>
      <c r="B35" s="190" t="s">
        <v>87</v>
      </c>
      <c r="C35" s="190" t="s">
        <v>14</v>
      </c>
      <c r="D35" s="190" t="s">
        <v>15</v>
      </c>
      <c r="E35" s="204">
        <v>88</v>
      </c>
    </row>
    <row r="36" spans="4:5" ht="15">
      <c r="D36" s="27" t="s">
        <v>375</v>
      </c>
      <c r="E36" s="27">
        <f>SUM(E31:E35)</f>
        <v>458</v>
      </c>
    </row>
    <row r="38" spans="1:5" ht="17.25">
      <c r="A38" s="235" t="s">
        <v>205</v>
      </c>
      <c r="B38" s="235"/>
      <c r="C38" s="235"/>
      <c r="D38" s="235"/>
      <c r="E38" s="235"/>
    </row>
    <row r="39" spans="1:5" ht="15">
      <c r="A39" s="200" t="s">
        <v>0</v>
      </c>
      <c r="B39" s="200" t="s">
        <v>1</v>
      </c>
      <c r="C39" s="200" t="s">
        <v>2</v>
      </c>
      <c r="D39" s="200" t="s">
        <v>3</v>
      </c>
      <c r="E39" s="209" t="s">
        <v>6</v>
      </c>
    </row>
    <row r="40" spans="1:5" ht="15">
      <c r="A40" s="190" t="s">
        <v>206</v>
      </c>
      <c r="B40" s="190" t="s">
        <v>207</v>
      </c>
      <c r="C40" s="190" t="s">
        <v>14</v>
      </c>
      <c r="D40" s="190" t="s">
        <v>208</v>
      </c>
      <c r="E40" s="204">
        <v>82</v>
      </c>
    </row>
    <row r="41" spans="1:5" ht="15">
      <c r="A41" s="190" t="s">
        <v>210</v>
      </c>
      <c r="B41" s="190" t="s">
        <v>211</v>
      </c>
      <c r="C41" s="190" t="s">
        <v>14</v>
      </c>
      <c r="D41" s="190" t="s">
        <v>208</v>
      </c>
      <c r="E41" s="204">
        <v>65</v>
      </c>
    </row>
    <row r="42" spans="1:5" ht="15">
      <c r="A42" s="187" t="s">
        <v>50</v>
      </c>
      <c r="B42" s="187" t="s">
        <v>212</v>
      </c>
      <c r="C42" s="187" t="s">
        <v>14</v>
      </c>
      <c r="D42" s="187" t="s">
        <v>208</v>
      </c>
      <c r="E42" s="204">
        <v>61</v>
      </c>
    </row>
    <row r="43" spans="1:5" ht="15">
      <c r="A43" s="189" t="s">
        <v>209</v>
      </c>
      <c r="B43" s="189" t="s">
        <v>61</v>
      </c>
      <c r="C43" s="189" t="s">
        <v>14</v>
      </c>
      <c r="D43" s="189" t="s">
        <v>208</v>
      </c>
      <c r="E43" s="204">
        <v>60</v>
      </c>
    </row>
    <row r="44" spans="1:5" ht="15">
      <c r="A44" s="190" t="s">
        <v>213</v>
      </c>
      <c r="B44" s="190" t="s">
        <v>214</v>
      </c>
      <c r="C44" s="190" t="s">
        <v>29</v>
      </c>
      <c r="D44" s="190" t="s">
        <v>208</v>
      </c>
      <c r="E44" s="204">
        <v>55</v>
      </c>
    </row>
    <row r="45" spans="4:5" ht="15">
      <c r="D45" s="27" t="s">
        <v>375</v>
      </c>
      <c r="E45" s="27">
        <f>SUM(E40:E44)</f>
        <v>323</v>
      </c>
    </row>
    <row r="47" spans="1:5" ht="17.25">
      <c r="A47" s="235" t="s">
        <v>223</v>
      </c>
      <c r="B47" s="235"/>
      <c r="C47" s="235"/>
      <c r="D47" s="235"/>
      <c r="E47" s="235"/>
    </row>
    <row r="48" spans="1:5" ht="15">
      <c r="A48" s="200" t="s">
        <v>0</v>
      </c>
      <c r="B48" s="200" t="s">
        <v>1</v>
      </c>
      <c r="C48" s="200" t="s">
        <v>2</v>
      </c>
      <c r="D48" s="200" t="s">
        <v>3</v>
      </c>
      <c r="E48" s="209" t="s">
        <v>6</v>
      </c>
    </row>
    <row r="49" spans="1:5" ht="15">
      <c r="A49" s="190" t="s">
        <v>245</v>
      </c>
      <c r="B49" s="190" t="s">
        <v>246</v>
      </c>
      <c r="C49" s="190" t="s">
        <v>14</v>
      </c>
      <c r="D49" s="190" t="s">
        <v>225</v>
      </c>
      <c r="E49" s="204">
        <v>84</v>
      </c>
    </row>
    <row r="50" spans="1:5" ht="15">
      <c r="A50" s="189" t="s">
        <v>63</v>
      </c>
      <c r="B50" s="189" t="s">
        <v>232</v>
      </c>
      <c r="C50" s="189" t="s">
        <v>14</v>
      </c>
      <c r="D50" s="189" t="s">
        <v>225</v>
      </c>
      <c r="E50" s="204">
        <v>79</v>
      </c>
    </row>
    <row r="51" spans="1:5" ht="15">
      <c r="A51" s="190" t="s">
        <v>153</v>
      </c>
      <c r="B51" s="190" t="s">
        <v>224</v>
      </c>
      <c r="C51" s="190" t="s">
        <v>14</v>
      </c>
      <c r="D51" s="190" t="s">
        <v>225</v>
      </c>
      <c r="E51" s="204">
        <v>78</v>
      </c>
    </row>
    <row r="52" spans="1:5" ht="15">
      <c r="A52" s="190" t="s">
        <v>241</v>
      </c>
      <c r="B52" s="190" t="s">
        <v>242</v>
      </c>
      <c r="C52" s="190" t="s">
        <v>14</v>
      </c>
      <c r="D52" s="190" t="s">
        <v>225</v>
      </c>
      <c r="E52" s="204">
        <v>74</v>
      </c>
    </row>
    <row r="53" spans="1:5" ht="15">
      <c r="A53" s="187" t="s">
        <v>239</v>
      </c>
      <c r="B53" s="187" t="s">
        <v>240</v>
      </c>
      <c r="C53" s="187" t="s">
        <v>14</v>
      </c>
      <c r="D53" s="187" t="s">
        <v>225</v>
      </c>
      <c r="E53" s="204">
        <v>74</v>
      </c>
    </row>
    <row r="54" spans="4:5" ht="15">
      <c r="D54" s="27" t="s">
        <v>375</v>
      </c>
      <c r="E54" s="27">
        <f>SUM(E49:E53)</f>
        <v>389</v>
      </c>
    </row>
    <row r="56" spans="1:5" ht="17.25">
      <c r="A56" s="235" t="s">
        <v>249</v>
      </c>
      <c r="B56" s="235"/>
      <c r="C56" s="235"/>
      <c r="D56" s="235"/>
      <c r="E56" s="235"/>
    </row>
    <row r="57" spans="1:5" ht="15">
      <c r="A57" s="200" t="s">
        <v>0</v>
      </c>
      <c r="B57" s="200" t="s">
        <v>1</v>
      </c>
      <c r="C57" s="200" t="s">
        <v>2</v>
      </c>
      <c r="D57" s="200" t="s">
        <v>3</v>
      </c>
      <c r="E57" s="209" t="s">
        <v>6</v>
      </c>
    </row>
    <row r="58" spans="1:5" ht="15">
      <c r="A58" s="190" t="s">
        <v>250</v>
      </c>
      <c r="B58" s="190" t="s">
        <v>251</v>
      </c>
      <c r="C58" s="190" t="s">
        <v>14</v>
      </c>
      <c r="D58" s="190" t="s">
        <v>252</v>
      </c>
      <c r="E58" s="204">
        <v>89</v>
      </c>
    </row>
    <row r="59" spans="1:5" ht="15">
      <c r="A59" s="189" t="s">
        <v>20</v>
      </c>
      <c r="B59" s="189" t="s">
        <v>261</v>
      </c>
      <c r="C59" s="189" t="s">
        <v>14</v>
      </c>
      <c r="D59" s="189" t="s">
        <v>252</v>
      </c>
      <c r="E59" s="204">
        <v>86</v>
      </c>
    </row>
    <row r="60" spans="1:5" ht="15">
      <c r="A60" s="187" t="s">
        <v>253</v>
      </c>
      <c r="B60" s="187" t="s">
        <v>254</v>
      </c>
      <c r="C60" s="187" t="s">
        <v>14</v>
      </c>
      <c r="D60" s="187" t="s">
        <v>252</v>
      </c>
      <c r="E60" s="204">
        <v>83</v>
      </c>
    </row>
    <row r="61" spans="1:5" ht="15">
      <c r="A61" s="190" t="s">
        <v>255</v>
      </c>
      <c r="B61" s="190" t="s">
        <v>256</v>
      </c>
      <c r="C61" s="190" t="s">
        <v>14</v>
      </c>
      <c r="D61" s="190" t="s">
        <v>252</v>
      </c>
      <c r="E61" s="204">
        <v>80</v>
      </c>
    </row>
    <row r="62" spans="1:5" ht="15">
      <c r="A62" s="187" t="s">
        <v>20</v>
      </c>
      <c r="B62" s="187" t="s">
        <v>267</v>
      </c>
      <c r="C62" s="187" t="s">
        <v>14</v>
      </c>
      <c r="D62" s="187" t="s">
        <v>252</v>
      </c>
      <c r="E62" s="204">
        <v>79</v>
      </c>
    </row>
    <row r="63" spans="4:5" ht="15">
      <c r="D63" s="27" t="s">
        <v>375</v>
      </c>
      <c r="E63" s="27">
        <f>SUM(E58:E62)</f>
        <v>417</v>
      </c>
    </row>
    <row r="65" spans="1:5" ht="17.25">
      <c r="A65" s="236" t="s">
        <v>268</v>
      </c>
      <c r="B65" s="237"/>
      <c r="C65" s="237"/>
      <c r="D65" s="237"/>
      <c r="E65" s="238"/>
    </row>
    <row r="66" spans="1:5" ht="15">
      <c r="A66" s="200" t="s">
        <v>0</v>
      </c>
      <c r="B66" s="200" t="s">
        <v>1</v>
      </c>
      <c r="C66" s="200" t="s">
        <v>2</v>
      </c>
      <c r="D66" s="200" t="s">
        <v>3</v>
      </c>
      <c r="E66" s="209" t="s">
        <v>6</v>
      </c>
    </row>
    <row r="67" spans="1:5" ht="15">
      <c r="A67" s="187" t="s">
        <v>273</v>
      </c>
      <c r="B67" s="187" t="s">
        <v>120</v>
      </c>
      <c r="C67" s="187" t="s">
        <v>14</v>
      </c>
      <c r="D67" s="187" t="s">
        <v>270</v>
      </c>
      <c r="E67" s="204">
        <v>85</v>
      </c>
    </row>
    <row r="68" spans="1:5" ht="15">
      <c r="A68" s="190" t="s">
        <v>281</v>
      </c>
      <c r="B68" s="190" t="s">
        <v>282</v>
      </c>
      <c r="C68" s="190" t="s">
        <v>14</v>
      </c>
      <c r="D68" s="190" t="s">
        <v>270</v>
      </c>
      <c r="E68" s="204">
        <v>84</v>
      </c>
    </row>
    <row r="69" spans="1:5" ht="15">
      <c r="A69" s="187" t="s">
        <v>276</v>
      </c>
      <c r="B69" s="187" t="s">
        <v>277</v>
      </c>
      <c r="C69" s="187" t="s">
        <v>14</v>
      </c>
      <c r="D69" s="187" t="s">
        <v>270</v>
      </c>
      <c r="E69" s="204">
        <v>82</v>
      </c>
    </row>
    <row r="70" spans="1:5" ht="15">
      <c r="A70" s="190" t="s">
        <v>274</v>
      </c>
      <c r="B70" s="190" t="s">
        <v>275</v>
      </c>
      <c r="C70" s="190" t="s">
        <v>14</v>
      </c>
      <c r="D70" s="190" t="s">
        <v>270</v>
      </c>
      <c r="E70" s="204">
        <v>70</v>
      </c>
    </row>
    <row r="71" spans="1:5" ht="15">
      <c r="A71" s="190" t="s">
        <v>54</v>
      </c>
      <c r="B71" s="190" t="s">
        <v>269</v>
      </c>
      <c r="C71" s="190" t="s">
        <v>14</v>
      </c>
      <c r="D71" s="190" t="s">
        <v>270</v>
      </c>
      <c r="E71" s="204">
        <v>69</v>
      </c>
    </row>
    <row r="72" spans="4:5" ht="15">
      <c r="D72" s="27" t="s">
        <v>375</v>
      </c>
      <c r="E72" s="27">
        <f>SUM(E67:E71)</f>
        <v>390</v>
      </c>
    </row>
    <row r="74" spans="1:5" ht="17.25">
      <c r="A74" s="235" t="s">
        <v>285</v>
      </c>
      <c r="B74" s="235"/>
      <c r="C74" s="235"/>
      <c r="D74" s="235"/>
      <c r="E74" s="235"/>
    </row>
    <row r="75" spans="1:5" ht="15">
      <c r="A75" s="200" t="s">
        <v>0</v>
      </c>
      <c r="B75" s="200" t="s">
        <v>1</v>
      </c>
      <c r="C75" s="200" t="s">
        <v>2</v>
      </c>
      <c r="D75" s="200" t="s">
        <v>3</v>
      </c>
      <c r="E75" s="209" t="s">
        <v>6</v>
      </c>
    </row>
    <row r="76" spans="1:5" ht="15">
      <c r="A76" s="187" t="s">
        <v>289</v>
      </c>
      <c r="B76" s="187" t="s">
        <v>290</v>
      </c>
      <c r="C76" s="187" t="s">
        <v>14</v>
      </c>
      <c r="D76" s="187" t="s">
        <v>288</v>
      </c>
      <c r="E76" s="204">
        <v>83</v>
      </c>
    </row>
    <row r="77" spans="1:5" ht="15">
      <c r="A77" s="190" t="s">
        <v>286</v>
      </c>
      <c r="B77" s="190" t="s">
        <v>287</v>
      </c>
      <c r="C77" s="190" t="s">
        <v>14</v>
      </c>
      <c r="D77" s="190" t="s">
        <v>288</v>
      </c>
      <c r="E77" s="204">
        <v>65</v>
      </c>
    </row>
    <row r="78" spans="1:5" ht="15">
      <c r="A78" s="187" t="s">
        <v>293</v>
      </c>
      <c r="B78" s="187" t="s">
        <v>294</v>
      </c>
      <c r="C78" s="187" t="s">
        <v>29</v>
      </c>
      <c r="D78" s="187" t="s">
        <v>288</v>
      </c>
      <c r="E78" s="204">
        <v>56</v>
      </c>
    </row>
    <row r="79" spans="1:5" ht="15">
      <c r="A79" s="190" t="s">
        <v>295</v>
      </c>
      <c r="B79" s="190" t="s">
        <v>296</v>
      </c>
      <c r="C79" s="190" t="s">
        <v>29</v>
      </c>
      <c r="D79" s="190" t="s">
        <v>288</v>
      </c>
      <c r="E79" s="204">
        <v>52</v>
      </c>
    </row>
    <row r="80" spans="1:5" ht="15">
      <c r="A80" s="190" t="s">
        <v>291</v>
      </c>
      <c r="B80" s="190" t="s">
        <v>292</v>
      </c>
      <c r="C80" s="190" t="s">
        <v>29</v>
      </c>
      <c r="D80" s="190" t="s">
        <v>288</v>
      </c>
      <c r="E80" s="204">
        <v>48</v>
      </c>
    </row>
    <row r="81" spans="4:5" ht="15">
      <c r="D81" s="27" t="s">
        <v>375</v>
      </c>
      <c r="E81" s="27">
        <f>SUM(E76:E80)</f>
        <v>304</v>
      </c>
    </row>
    <row r="83" spans="1:5" ht="17.25">
      <c r="A83" s="235" t="s">
        <v>297</v>
      </c>
      <c r="B83" s="235"/>
      <c r="C83" s="235"/>
      <c r="D83" s="235"/>
      <c r="E83" s="235"/>
    </row>
    <row r="84" spans="1:5" ht="15">
      <c r="A84" s="203" t="s">
        <v>0</v>
      </c>
      <c r="B84" s="200" t="s">
        <v>1</v>
      </c>
      <c r="C84" s="200" t="s">
        <v>2</v>
      </c>
      <c r="D84" s="200" t="s">
        <v>3</v>
      </c>
      <c r="E84" s="209" t="s">
        <v>6</v>
      </c>
    </row>
    <row r="85" spans="1:5" ht="15">
      <c r="A85" s="193" t="s">
        <v>167</v>
      </c>
      <c r="B85" s="187" t="s">
        <v>300</v>
      </c>
      <c r="C85" s="187" t="s">
        <v>14</v>
      </c>
      <c r="D85" s="187" t="s">
        <v>299</v>
      </c>
      <c r="E85" s="204">
        <v>81</v>
      </c>
    </row>
    <row r="86" spans="1:5" ht="15">
      <c r="A86" s="194" t="s">
        <v>155</v>
      </c>
      <c r="B86" s="190" t="s">
        <v>298</v>
      </c>
      <c r="C86" s="190" t="s">
        <v>14</v>
      </c>
      <c r="D86" s="190" t="s">
        <v>299</v>
      </c>
      <c r="E86" s="204">
        <v>74</v>
      </c>
    </row>
    <row r="87" spans="1:5" ht="15">
      <c r="A87" s="194" t="s">
        <v>303</v>
      </c>
      <c r="B87" s="190" t="s">
        <v>304</v>
      </c>
      <c r="C87" s="190" t="s">
        <v>29</v>
      </c>
      <c r="D87" s="190" t="s">
        <v>299</v>
      </c>
      <c r="E87" s="204">
        <v>70</v>
      </c>
    </row>
    <row r="88" spans="1:5" ht="15">
      <c r="A88" s="205" t="s">
        <v>138</v>
      </c>
      <c r="B88" s="189" t="s">
        <v>302</v>
      </c>
      <c r="C88" s="189" t="s">
        <v>14</v>
      </c>
      <c r="D88" s="189" t="s">
        <v>299</v>
      </c>
      <c r="E88" s="204">
        <v>60</v>
      </c>
    </row>
    <row r="89" spans="1:5" ht="15">
      <c r="A89" s="195" t="s">
        <v>84</v>
      </c>
      <c r="B89" s="196" t="s">
        <v>301</v>
      </c>
      <c r="C89" s="196" t="s">
        <v>29</v>
      </c>
      <c r="D89" s="196" t="s">
        <v>299</v>
      </c>
      <c r="E89" s="206">
        <v>54</v>
      </c>
    </row>
    <row r="90" spans="4:5" ht="15">
      <c r="D90" s="27" t="s">
        <v>375</v>
      </c>
      <c r="E90" s="27">
        <f>SUM(E85:E89)</f>
        <v>339</v>
      </c>
    </row>
  </sheetData>
  <mergeCells count="11">
    <mergeCell ref="A56:E56"/>
    <mergeCell ref="A65:E65"/>
    <mergeCell ref="A74:E74"/>
    <mergeCell ref="A83:E83"/>
    <mergeCell ref="A1:E1"/>
    <mergeCell ref="A3:E3"/>
    <mergeCell ref="A11:E11"/>
    <mergeCell ref="A20:E20"/>
    <mergeCell ref="A29:E29"/>
    <mergeCell ref="A38:E38"/>
    <mergeCell ref="A47:E4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7A240-04AB-4EEE-A3A0-A15A6C68E9F4}">
  <dimension ref="A1:I90"/>
  <sheetViews>
    <sheetView workbookViewId="0" topLeftCell="A1">
      <selection activeCell="H11" sqref="H11"/>
    </sheetView>
  </sheetViews>
  <sheetFormatPr defaultColWidth="9.140625" defaultRowHeight="15"/>
  <cols>
    <col min="1" max="3" width="9.140625" style="170" customWidth="1"/>
    <col min="4" max="4" width="15.7109375" style="170" bestFit="1" customWidth="1"/>
    <col min="5" max="6" width="9.140625" style="170" customWidth="1"/>
    <col min="7" max="7" width="12.28125" style="170" bestFit="1" customWidth="1"/>
    <col min="8" max="8" width="22.57421875" style="170" bestFit="1" customWidth="1"/>
    <col min="9" max="16384" width="9.140625" style="170" customWidth="1"/>
  </cols>
  <sheetData>
    <row r="1" spans="1:5" ht="21">
      <c r="A1" s="234" t="s">
        <v>377</v>
      </c>
      <c r="B1" s="234"/>
      <c r="C1" s="234"/>
      <c r="D1" s="234"/>
      <c r="E1" s="234"/>
    </row>
    <row r="2" ht="7.5" customHeight="1"/>
    <row r="3" spans="1:9" ht="17.25">
      <c r="A3" s="235" t="s">
        <v>124</v>
      </c>
      <c r="B3" s="235"/>
      <c r="C3" s="235"/>
      <c r="D3" s="235"/>
      <c r="E3" s="235"/>
      <c r="G3" s="211" t="s">
        <v>378</v>
      </c>
      <c r="H3" s="211" t="s">
        <v>379</v>
      </c>
      <c r="I3" s="211">
        <v>493</v>
      </c>
    </row>
    <row r="4" spans="1:9" ht="15.75">
      <c r="A4" s="200" t="s">
        <v>0</v>
      </c>
      <c r="B4" s="200" t="s">
        <v>1</v>
      </c>
      <c r="C4" s="200" t="s">
        <v>2</v>
      </c>
      <c r="D4" s="200" t="s">
        <v>3</v>
      </c>
      <c r="E4" s="202" t="s">
        <v>5</v>
      </c>
      <c r="G4" s="211" t="s">
        <v>374</v>
      </c>
      <c r="H4" s="211" t="s">
        <v>249</v>
      </c>
      <c r="I4" s="211">
        <v>477</v>
      </c>
    </row>
    <row r="5" spans="1:5" ht="15">
      <c r="A5" s="187" t="s">
        <v>132</v>
      </c>
      <c r="B5" s="187" t="s">
        <v>133</v>
      </c>
      <c r="C5" s="187" t="s">
        <v>14</v>
      </c>
      <c r="D5" s="187" t="s">
        <v>127</v>
      </c>
      <c r="E5" s="188">
        <v>96</v>
      </c>
    </row>
    <row r="6" spans="1:5" ht="15">
      <c r="A6" s="189" t="s">
        <v>128</v>
      </c>
      <c r="B6" s="189" t="s">
        <v>129</v>
      </c>
      <c r="C6" s="189" t="s">
        <v>14</v>
      </c>
      <c r="D6" s="189" t="s">
        <v>127</v>
      </c>
      <c r="E6" s="188">
        <v>89</v>
      </c>
    </row>
    <row r="7" spans="1:5" ht="15">
      <c r="A7" s="190" t="s">
        <v>130</v>
      </c>
      <c r="B7" s="190" t="s">
        <v>131</v>
      </c>
      <c r="C7" s="190" t="s">
        <v>14</v>
      </c>
      <c r="D7" s="190" t="s">
        <v>127</v>
      </c>
      <c r="E7" s="188">
        <v>89</v>
      </c>
    </row>
    <row r="8" spans="1:5" ht="15">
      <c r="A8" s="190" t="s">
        <v>125</v>
      </c>
      <c r="B8" s="190" t="s">
        <v>126</v>
      </c>
      <c r="C8" s="190" t="s">
        <v>14</v>
      </c>
      <c r="D8" s="198" t="s">
        <v>127</v>
      </c>
      <c r="E8" s="199">
        <v>81</v>
      </c>
    </row>
    <row r="9" spans="4:5" ht="15">
      <c r="D9" s="27" t="s">
        <v>375</v>
      </c>
      <c r="E9" s="27">
        <f>SUM(E5:E8)</f>
        <v>355</v>
      </c>
    </row>
    <row r="11" spans="1:5" ht="17.25">
      <c r="A11" s="235" t="s">
        <v>134</v>
      </c>
      <c r="B11" s="235"/>
      <c r="C11" s="235"/>
      <c r="D11" s="235"/>
      <c r="E11" s="235"/>
    </row>
    <row r="12" spans="1:5" ht="15">
      <c r="A12" s="200" t="s">
        <v>0</v>
      </c>
      <c r="B12" s="200" t="s">
        <v>1</v>
      </c>
      <c r="C12" s="200" t="s">
        <v>2</v>
      </c>
      <c r="D12" s="200" t="s">
        <v>3</v>
      </c>
      <c r="E12" s="202" t="s">
        <v>135</v>
      </c>
    </row>
    <row r="13" spans="1:5" ht="15">
      <c r="A13" s="187" t="s">
        <v>145</v>
      </c>
      <c r="B13" s="187" t="s">
        <v>93</v>
      </c>
      <c r="C13" s="187" t="s">
        <v>14</v>
      </c>
      <c r="D13" s="187" t="s">
        <v>134</v>
      </c>
      <c r="E13" s="188">
        <v>100</v>
      </c>
    </row>
    <row r="14" spans="1:5" ht="15">
      <c r="A14" s="189" t="s">
        <v>147</v>
      </c>
      <c r="B14" s="189" t="s">
        <v>148</v>
      </c>
      <c r="C14" s="189" t="s">
        <v>14</v>
      </c>
      <c r="D14" s="189" t="s">
        <v>134</v>
      </c>
      <c r="E14" s="188">
        <v>99</v>
      </c>
    </row>
    <row r="15" spans="1:5" ht="15">
      <c r="A15" s="190" t="s">
        <v>136</v>
      </c>
      <c r="B15" s="190" t="s">
        <v>137</v>
      </c>
      <c r="C15" s="190" t="s">
        <v>14</v>
      </c>
      <c r="D15" s="190" t="s">
        <v>134</v>
      </c>
      <c r="E15" s="188">
        <v>98</v>
      </c>
    </row>
    <row r="16" spans="1:5" ht="15">
      <c r="A16" s="189" t="s">
        <v>122</v>
      </c>
      <c r="B16" s="189" t="s">
        <v>142</v>
      </c>
      <c r="C16" s="189" t="s">
        <v>29</v>
      </c>
      <c r="D16" s="189" t="s">
        <v>134</v>
      </c>
      <c r="E16" s="188">
        <v>98</v>
      </c>
    </row>
    <row r="17" spans="1:5" ht="15">
      <c r="A17" s="190" t="s">
        <v>66</v>
      </c>
      <c r="B17" s="190" t="s">
        <v>146</v>
      </c>
      <c r="C17" s="190" t="s">
        <v>14</v>
      </c>
      <c r="D17" s="190" t="s">
        <v>134</v>
      </c>
      <c r="E17" s="188">
        <v>98</v>
      </c>
    </row>
    <row r="18" spans="4:5" ht="15">
      <c r="D18" s="27" t="s">
        <v>375</v>
      </c>
      <c r="E18" s="27">
        <f>SUM(E13:E17)</f>
        <v>493</v>
      </c>
    </row>
    <row r="20" spans="1:5" ht="17.25">
      <c r="A20" s="235" t="s">
        <v>171</v>
      </c>
      <c r="B20" s="235"/>
      <c r="C20" s="235"/>
      <c r="D20" s="235"/>
      <c r="E20" s="235"/>
    </row>
    <row r="21" spans="1:5" ht="15">
      <c r="A21" s="200" t="s">
        <v>0</v>
      </c>
      <c r="B21" s="200" t="s">
        <v>1</v>
      </c>
      <c r="C21" s="200" t="s">
        <v>2</v>
      </c>
      <c r="D21" s="200" t="s">
        <v>3</v>
      </c>
      <c r="E21" s="202" t="s">
        <v>5</v>
      </c>
    </row>
    <row r="22" spans="1:5" ht="15">
      <c r="A22" s="190" t="s">
        <v>176</v>
      </c>
      <c r="B22" s="190" t="s">
        <v>93</v>
      </c>
      <c r="C22" s="190" t="s">
        <v>14</v>
      </c>
      <c r="D22" s="190" t="s">
        <v>173</v>
      </c>
      <c r="E22" s="188">
        <v>96</v>
      </c>
    </row>
    <row r="23" spans="1:5" ht="15">
      <c r="A23" s="190" t="s">
        <v>188</v>
      </c>
      <c r="B23" s="190" t="s">
        <v>189</v>
      </c>
      <c r="C23" s="190" t="s">
        <v>14</v>
      </c>
      <c r="D23" s="190" t="s">
        <v>173</v>
      </c>
      <c r="E23" s="188">
        <v>96</v>
      </c>
    </row>
    <row r="24" spans="1:5" ht="15">
      <c r="A24" s="190" t="s">
        <v>178</v>
      </c>
      <c r="B24" s="190" t="s">
        <v>179</v>
      </c>
      <c r="C24" s="190" t="s">
        <v>14</v>
      </c>
      <c r="D24" s="190" t="s">
        <v>173</v>
      </c>
      <c r="E24" s="188">
        <v>93</v>
      </c>
    </row>
    <row r="25" spans="1:5" ht="15">
      <c r="A25" s="189" t="s">
        <v>34</v>
      </c>
      <c r="B25" s="189" t="s">
        <v>177</v>
      </c>
      <c r="C25" s="189" t="s">
        <v>14</v>
      </c>
      <c r="D25" s="189" t="s">
        <v>173</v>
      </c>
      <c r="E25" s="188">
        <v>92</v>
      </c>
    </row>
    <row r="26" spans="1:5" ht="15">
      <c r="A26" s="190" t="s">
        <v>111</v>
      </c>
      <c r="B26" s="190" t="s">
        <v>172</v>
      </c>
      <c r="C26" s="190" t="s">
        <v>14</v>
      </c>
      <c r="D26" s="190" t="s">
        <v>173</v>
      </c>
      <c r="E26" s="188">
        <v>91</v>
      </c>
    </row>
    <row r="27" spans="4:5" ht="15">
      <c r="D27" s="27" t="s">
        <v>375</v>
      </c>
      <c r="E27" s="27">
        <f>SUM(E22:E26)</f>
        <v>468</v>
      </c>
    </row>
    <row r="29" spans="1:5" ht="17.25">
      <c r="A29" s="235" t="s">
        <v>8</v>
      </c>
      <c r="B29" s="235"/>
      <c r="C29" s="235"/>
      <c r="D29" s="235"/>
      <c r="E29" s="235"/>
    </row>
    <row r="30" spans="1:5" ht="15">
      <c r="A30" s="200" t="s">
        <v>0</v>
      </c>
      <c r="B30" s="200" t="s">
        <v>1</v>
      </c>
      <c r="C30" s="200" t="s">
        <v>2</v>
      </c>
      <c r="D30" s="200" t="s">
        <v>9</v>
      </c>
      <c r="E30" s="201" t="s">
        <v>135</v>
      </c>
    </row>
    <row r="31" spans="1:5" ht="15">
      <c r="A31" s="190" t="s">
        <v>69</v>
      </c>
      <c r="B31" s="190" t="s">
        <v>70</v>
      </c>
      <c r="C31" s="190" t="s">
        <v>14</v>
      </c>
      <c r="D31" s="190" t="s">
        <v>15</v>
      </c>
      <c r="E31" s="188">
        <v>99</v>
      </c>
    </row>
    <row r="32" spans="1:5" ht="15">
      <c r="A32" s="189" t="s">
        <v>71</v>
      </c>
      <c r="B32" s="189" t="s">
        <v>72</v>
      </c>
      <c r="C32" s="189" t="s">
        <v>14</v>
      </c>
      <c r="D32" s="189" t="s">
        <v>15</v>
      </c>
      <c r="E32" s="188">
        <v>99</v>
      </c>
    </row>
    <row r="33" spans="1:5" ht="15">
      <c r="A33" s="190" t="s">
        <v>45</v>
      </c>
      <c r="B33" s="190" t="s">
        <v>87</v>
      </c>
      <c r="C33" s="190" t="s">
        <v>14</v>
      </c>
      <c r="D33" s="190" t="s">
        <v>15</v>
      </c>
      <c r="E33" s="188">
        <v>99</v>
      </c>
    </row>
    <row r="34" spans="1:5" ht="15">
      <c r="A34" s="190" t="s">
        <v>16</v>
      </c>
      <c r="B34" s="190" t="s">
        <v>17</v>
      </c>
      <c r="C34" s="190" t="s">
        <v>14</v>
      </c>
      <c r="D34" s="190" t="s">
        <v>15</v>
      </c>
      <c r="E34" s="188">
        <v>98</v>
      </c>
    </row>
    <row r="35" spans="1:5" ht="15">
      <c r="A35" s="187" t="s">
        <v>22</v>
      </c>
      <c r="B35" s="187" t="s">
        <v>23</v>
      </c>
      <c r="C35" s="187" t="s">
        <v>14</v>
      </c>
      <c r="D35" s="187" t="s">
        <v>15</v>
      </c>
      <c r="E35" s="188">
        <v>98</v>
      </c>
    </row>
    <row r="36" spans="4:5" ht="15">
      <c r="D36" s="27" t="s">
        <v>375</v>
      </c>
      <c r="E36" s="27">
        <f>SUM(E31:E35)</f>
        <v>493</v>
      </c>
    </row>
    <row r="38" spans="1:5" ht="17.25">
      <c r="A38" s="235" t="s">
        <v>205</v>
      </c>
      <c r="B38" s="235"/>
      <c r="C38" s="235"/>
      <c r="D38" s="235"/>
      <c r="E38" s="235"/>
    </row>
    <row r="39" spans="1:5" ht="15">
      <c r="A39" s="200" t="s">
        <v>0</v>
      </c>
      <c r="B39" s="200" t="s">
        <v>1</v>
      </c>
      <c r="C39" s="200" t="s">
        <v>2</v>
      </c>
      <c r="D39" s="200" t="s">
        <v>3</v>
      </c>
      <c r="E39" s="202" t="s">
        <v>5</v>
      </c>
    </row>
    <row r="40" spans="1:5" ht="15">
      <c r="A40" s="190" t="s">
        <v>206</v>
      </c>
      <c r="B40" s="190" t="s">
        <v>207</v>
      </c>
      <c r="C40" s="190" t="s">
        <v>14</v>
      </c>
      <c r="D40" s="190" t="s">
        <v>208</v>
      </c>
      <c r="E40" s="188">
        <v>96</v>
      </c>
    </row>
    <row r="41" spans="1:5" ht="15">
      <c r="A41" s="189" t="s">
        <v>50</v>
      </c>
      <c r="B41" s="189" t="s">
        <v>212</v>
      </c>
      <c r="C41" s="189" t="s">
        <v>14</v>
      </c>
      <c r="D41" s="189" t="s">
        <v>208</v>
      </c>
      <c r="E41" s="188">
        <v>85</v>
      </c>
    </row>
    <row r="42" spans="1:5" ht="15">
      <c r="A42" s="190" t="s">
        <v>210</v>
      </c>
      <c r="B42" s="190" t="s">
        <v>211</v>
      </c>
      <c r="C42" s="190" t="s">
        <v>14</v>
      </c>
      <c r="D42" s="190" t="s">
        <v>208</v>
      </c>
      <c r="E42" s="188">
        <v>84</v>
      </c>
    </row>
    <row r="43" spans="1:5" ht="15">
      <c r="A43" s="189" t="s">
        <v>215</v>
      </c>
      <c r="B43" s="189" t="s">
        <v>216</v>
      </c>
      <c r="C43" s="189" t="s">
        <v>14</v>
      </c>
      <c r="D43" s="189" t="s">
        <v>208</v>
      </c>
      <c r="E43" s="188">
        <v>81</v>
      </c>
    </row>
    <row r="44" spans="1:5" ht="15">
      <c r="A44" s="190" t="s">
        <v>213</v>
      </c>
      <c r="B44" s="190" t="s">
        <v>214</v>
      </c>
      <c r="C44" s="190" t="s">
        <v>29</v>
      </c>
      <c r="D44" s="190" t="s">
        <v>208</v>
      </c>
      <c r="E44" s="188">
        <v>75</v>
      </c>
    </row>
    <row r="45" spans="4:5" ht="15">
      <c r="D45" s="27" t="s">
        <v>375</v>
      </c>
      <c r="E45" s="27">
        <f>SUM(E40:E44)</f>
        <v>421</v>
      </c>
    </row>
    <row r="47" spans="1:5" ht="17.25">
      <c r="A47" s="235" t="s">
        <v>223</v>
      </c>
      <c r="B47" s="235"/>
      <c r="C47" s="235"/>
      <c r="D47" s="235"/>
      <c r="E47" s="235"/>
    </row>
    <row r="48" spans="1:5" ht="15">
      <c r="A48" s="200" t="s">
        <v>0</v>
      </c>
      <c r="B48" s="200" t="s">
        <v>1</v>
      </c>
      <c r="C48" s="200" t="s">
        <v>2</v>
      </c>
      <c r="D48" s="200" t="s">
        <v>3</v>
      </c>
      <c r="E48" s="202" t="s">
        <v>5</v>
      </c>
    </row>
    <row r="49" spans="1:5" ht="15">
      <c r="A49" s="190" t="s">
        <v>245</v>
      </c>
      <c r="B49" s="190" t="s">
        <v>246</v>
      </c>
      <c r="C49" s="190" t="s">
        <v>14</v>
      </c>
      <c r="D49" s="190" t="s">
        <v>225</v>
      </c>
      <c r="E49" s="188">
        <v>97</v>
      </c>
    </row>
    <row r="50" spans="1:5" ht="15">
      <c r="A50" s="190" t="s">
        <v>153</v>
      </c>
      <c r="B50" s="190" t="s">
        <v>224</v>
      </c>
      <c r="C50" s="190" t="s">
        <v>14</v>
      </c>
      <c r="D50" s="190" t="s">
        <v>225</v>
      </c>
      <c r="E50" s="188">
        <v>95</v>
      </c>
    </row>
    <row r="51" spans="1:5" ht="15">
      <c r="A51" s="187" t="s">
        <v>235</v>
      </c>
      <c r="B51" s="187" t="s">
        <v>236</v>
      </c>
      <c r="C51" s="187" t="s">
        <v>29</v>
      </c>
      <c r="D51" s="187" t="s">
        <v>225</v>
      </c>
      <c r="E51" s="188">
        <v>95</v>
      </c>
    </row>
    <row r="52" spans="1:5" ht="15">
      <c r="A52" s="190" t="s">
        <v>241</v>
      </c>
      <c r="B52" s="190" t="s">
        <v>242</v>
      </c>
      <c r="C52" s="190" t="s">
        <v>14</v>
      </c>
      <c r="D52" s="190" t="s">
        <v>225</v>
      </c>
      <c r="E52" s="188">
        <v>95</v>
      </c>
    </row>
    <row r="53" spans="1:5" ht="15">
      <c r="A53" s="187" t="s">
        <v>63</v>
      </c>
      <c r="B53" s="187" t="s">
        <v>232</v>
      </c>
      <c r="C53" s="187" t="s">
        <v>14</v>
      </c>
      <c r="D53" s="187" t="s">
        <v>225</v>
      </c>
      <c r="E53" s="188">
        <v>92</v>
      </c>
    </row>
    <row r="54" spans="4:5" ht="15">
      <c r="D54" s="27" t="s">
        <v>375</v>
      </c>
      <c r="E54" s="27">
        <f>SUM(E49:E53)</f>
        <v>474</v>
      </c>
    </row>
    <row r="56" spans="1:5" ht="17.25">
      <c r="A56" s="235" t="s">
        <v>249</v>
      </c>
      <c r="B56" s="235"/>
      <c r="C56" s="235"/>
      <c r="D56" s="235"/>
      <c r="E56" s="235"/>
    </row>
    <row r="57" spans="1:5" ht="15">
      <c r="A57" s="200" t="s">
        <v>0</v>
      </c>
      <c r="B57" s="200" t="s">
        <v>1</v>
      </c>
      <c r="C57" s="200" t="s">
        <v>2</v>
      </c>
      <c r="D57" s="200" t="s">
        <v>3</v>
      </c>
      <c r="E57" s="202" t="s">
        <v>5</v>
      </c>
    </row>
    <row r="58" spans="1:5" ht="15">
      <c r="A58" s="190" t="s">
        <v>250</v>
      </c>
      <c r="B58" s="190" t="s">
        <v>251</v>
      </c>
      <c r="C58" s="190" t="s">
        <v>14</v>
      </c>
      <c r="D58" s="190" t="s">
        <v>252</v>
      </c>
      <c r="E58" s="188">
        <v>96</v>
      </c>
    </row>
    <row r="59" spans="1:5" ht="15">
      <c r="A59" s="190" t="s">
        <v>255</v>
      </c>
      <c r="B59" s="190" t="s">
        <v>256</v>
      </c>
      <c r="C59" s="190" t="s">
        <v>14</v>
      </c>
      <c r="D59" s="190" t="s">
        <v>252</v>
      </c>
      <c r="E59" s="188">
        <v>96</v>
      </c>
    </row>
    <row r="60" spans="1:5" ht="15">
      <c r="A60" s="187" t="s">
        <v>253</v>
      </c>
      <c r="B60" s="187" t="s">
        <v>254</v>
      </c>
      <c r="C60" s="187" t="s">
        <v>14</v>
      </c>
      <c r="D60" s="187" t="s">
        <v>252</v>
      </c>
      <c r="E60" s="188">
        <v>95</v>
      </c>
    </row>
    <row r="61" spans="1:5" ht="15">
      <c r="A61" s="189" t="s">
        <v>257</v>
      </c>
      <c r="B61" s="189" t="s">
        <v>258</v>
      </c>
      <c r="C61" s="189" t="s">
        <v>14</v>
      </c>
      <c r="D61" s="189" t="s">
        <v>252</v>
      </c>
      <c r="E61" s="188">
        <v>95</v>
      </c>
    </row>
    <row r="62" spans="1:5" ht="15">
      <c r="A62" s="190" t="s">
        <v>259</v>
      </c>
      <c r="B62" s="190" t="s">
        <v>260</v>
      </c>
      <c r="C62" s="190" t="s">
        <v>29</v>
      </c>
      <c r="D62" s="190" t="s">
        <v>252</v>
      </c>
      <c r="E62" s="188">
        <v>95</v>
      </c>
    </row>
    <row r="63" spans="4:5" ht="15">
      <c r="D63" s="27" t="s">
        <v>375</v>
      </c>
      <c r="E63" s="27">
        <f>SUM(E58:E62)</f>
        <v>477</v>
      </c>
    </row>
    <row r="65" spans="1:5" ht="17.25">
      <c r="A65" s="235" t="s">
        <v>268</v>
      </c>
      <c r="B65" s="235"/>
      <c r="C65" s="235"/>
      <c r="D65" s="235"/>
      <c r="E65" s="235"/>
    </row>
    <row r="66" spans="1:5" ht="15">
      <c r="A66" s="200" t="s">
        <v>0</v>
      </c>
      <c r="B66" s="200" t="s">
        <v>1</v>
      </c>
      <c r="C66" s="200" t="s">
        <v>2</v>
      </c>
      <c r="D66" s="200" t="s">
        <v>3</v>
      </c>
      <c r="E66" s="202" t="s">
        <v>5</v>
      </c>
    </row>
    <row r="67" spans="1:5" ht="15">
      <c r="A67" s="187" t="s">
        <v>273</v>
      </c>
      <c r="B67" s="187" t="s">
        <v>120</v>
      </c>
      <c r="C67" s="187" t="s">
        <v>14</v>
      </c>
      <c r="D67" s="187" t="s">
        <v>270</v>
      </c>
      <c r="E67" s="188">
        <v>98</v>
      </c>
    </row>
    <row r="68" spans="1:5" ht="15">
      <c r="A68" s="190" t="s">
        <v>274</v>
      </c>
      <c r="B68" s="190" t="s">
        <v>275</v>
      </c>
      <c r="C68" s="190" t="s">
        <v>14</v>
      </c>
      <c r="D68" s="190" t="s">
        <v>270</v>
      </c>
      <c r="E68" s="188">
        <v>97</v>
      </c>
    </row>
    <row r="69" spans="1:5" ht="15">
      <c r="A69" s="190" t="s">
        <v>281</v>
      </c>
      <c r="B69" s="190" t="s">
        <v>282</v>
      </c>
      <c r="C69" s="190" t="s">
        <v>14</v>
      </c>
      <c r="D69" s="190" t="s">
        <v>270</v>
      </c>
      <c r="E69" s="188">
        <v>95</v>
      </c>
    </row>
    <row r="70" spans="1:5" ht="15">
      <c r="A70" s="189" t="s">
        <v>276</v>
      </c>
      <c r="B70" s="189" t="s">
        <v>277</v>
      </c>
      <c r="C70" s="189" t="s">
        <v>14</v>
      </c>
      <c r="D70" s="189" t="s">
        <v>270</v>
      </c>
      <c r="E70" s="188">
        <v>94</v>
      </c>
    </row>
    <row r="71" spans="1:5" ht="15">
      <c r="A71" s="187" t="s">
        <v>280</v>
      </c>
      <c r="B71" s="187" t="s">
        <v>228</v>
      </c>
      <c r="C71" s="187" t="s">
        <v>14</v>
      </c>
      <c r="D71" s="187" t="s">
        <v>270</v>
      </c>
      <c r="E71" s="188">
        <v>90</v>
      </c>
    </row>
    <row r="72" spans="4:5" ht="15">
      <c r="D72" s="27" t="s">
        <v>375</v>
      </c>
      <c r="E72" s="27">
        <f>SUM(E67:E71)</f>
        <v>474</v>
      </c>
    </row>
    <row r="74" spans="1:5" ht="17.25">
      <c r="A74" s="235" t="s">
        <v>285</v>
      </c>
      <c r="B74" s="235"/>
      <c r="C74" s="235"/>
      <c r="D74" s="235"/>
      <c r="E74" s="235"/>
    </row>
    <row r="75" spans="1:5" ht="15">
      <c r="A75" s="200" t="s">
        <v>0</v>
      </c>
      <c r="B75" s="200" t="s">
        <v>1</v>
      </c>
      <c r="C75" s="200" t="s">
        <v>2</v>
      </c>
      <c r="D75" s="200" t="s">
        <v>3</v>
      </c>
      <c r="E75" s="202" t="s">
        <v>5</v>
      </c>
    </row>
    <row r="76" spans="1:5" ht="15">
      <c r="A76" s="187" t="s">
        <v>289</v>
      </c>
      <c r="B76" s="187" t="s">
        <v>290</v>
      </c>
      <c r="C76" s="187" t="s">
        <v>14</v>
      </c>
      <c r="D76" s="187" t="s">
        <v>288</v>
      </c>
      <c r="E76" s="188">
        <v>93</v>
      </c>
    </row>
    <row r="77" spans="1:5" ht="15">
      <c r="A77" s="190" t="s">
        <v>286</v>
      </c>
      <c r="B77" s="190" t="s">
        <v>287</v>
      </c>
      <c r="C77" s="190" t="s">
        <v>14</v>
      </c>
      <c r="D77" s="190" t="s">
        <v>288</v>
      </c>
      <c r="E77" s="188">
        <v>83</v>
      </c>
    </row>
    <row r="78" spans="1:5" ht="15">
      <c r="A78" s="190" t="s">
        <v>295</v>
      </c>
      <c r="B78" s="190" t="s">
        <v>296</v>
      </c>
      <c r="C78" s="190" t="s">
        <v>29</v>
      </c>
      <c r="D78" s="190" t="s">
        <v>288</v>
      </c>
      <c r="E78" s="188">
        <v>77</v>
      </c>
    </row>
    <row r="79" spans="1:5" ht="15">
      <c r="A79" s="190" t="s">
        <v>291</v>
      </c>
      <c r="B79" s="190" t="s">
        <v>292</v>
      </c>
      <c r="C79" s="190" t="s">
        <v>29</v>
      </c>
      <c r="D79" s="190" t="s">
        <v>288</v>
      </c>
      <c r="E79" s="188">
        <v>60</v>
      </c>
    </row>
    <row r="80" spans="1:5" ht="15">
      <c r="A80" s="187" t="s">
        <v>293</v>
      </c>
      <c r="B80" s="187" t="s">
        <v>294</v>
      </c>
      <c r="C80" s="187" t="s">
        <v>29</v>
      </c>
      <c r="D80" s="187" t="s">
        <v>288</v>
      </c>
      <c r="E80" s="188">
        <v>55</v>
      </c>
    </row>
    <row r="81" spans="4:5" ht="15">
      <c r="D81" s="27" t="s">
        <v>375</v>
      </c>
      <c r="E81" s="27">
        <f>SUM(E76:E80)</f>
        <v>368</v>
      </c>
    </row>
    <row r="83" spans="1:5" ht="17.25">
      <c r="A83" s="235" t="s">
        <v>297</v>
      </c>
      <c r="B83" s="235"/>
      <c r="C83" s="235"/>
      <c r="D83" s="235"/>
      <c r="E83" s="235"/>
    </row>
    <row r="84" spans="1:5" ht="15">
      <c r="A84" s="203" t="s">
        <v>0</v>
      </c>
      <c r="B84" s="200" t="s">
        <v>1</v>
      </c>
      <c r="C84" s="200" t="s">
        <v>2</v>
      </c>
      <c r="D84" s="200" t="s">
        <v>3</v>
      </c>
      <c r="E84" s="202" t="s">
        <v>5</v>
      </c>
    </row>
    <row r="85" spans="1:5" ht="15">
      <c r="A85" s="193" t="s">
        <v>167</v>
      </c>
      <c r="B85" s="187" t="s">
        <v>300</v>
      </c>
      <c r="C85" s="187" t="s">
        <v>14</v>
      </c>
      <c r="D85" s="187" t="s">
        <v>299</v>
      </c>
      <c r="E85" s="188">
        <v>93</v>
      </c>
    </row>
    <row r="86" spans="1:5" ht="15">
      <c r="A86" s="194" t="s">
        <v>303</v>
      </c>
      <c r="B86" s="190" t="s">
        <v>304</v>
      </c>
      <c r="C86" s="190" t="s">
        <v>29</v>
      </c>
      <c r="D86" s="190" t="s">
        <v>299</v>
      </c>
      <c r="E86" s="188">
        <v>92</v>
      </c>
    </row>
    <row r="87" spans="1:5" ht="15">
      <c r="A87" s="193" t="s">
        <v>138</v>
      </c>
      <c r="B87" s="187" t="s">
        <v>302</v>
      </c>
      <c r="C87" s="187" t="s">
        <v>14</v>
      </c>
      <c r="D87" s="187" t="s">
        <v>299</v>
      </c>
      <c r="E87" s="188">
        <v>88</v>
      </c>
    </row>
    <row r="88" spans="1:5" ht="15">
      <c r="A88" s="194" t="s">
        <v>84</v>
      </c>
      <c r="B88" s="190" t="s">
        <v>301</v>
      </c>
      <c r="C88" s="190" t="s">
        <v>29</v>
      </c>
      <c r="D88" s="190" t="s">
        <v>299</v>
      </c>
      <c r="E88" s="188">
        <v>86</v>
      </c>
    </row>
    <row r="89" spans="1:5" ht="15">
      <c r="A89" s="195" t="s">
        <v>155</v>
      </c>
      <c r="B89" s="196" t="s">
        <v>298</v>
      </c>
      <c r="C89" s="196" t="s">
        <v>14</v>
      </c>
      <c r="D89" s="196" t="s">
        <v>299</v>
      </c>
      <c r="E89" s="197">
        <v>82</v>
      </c>
    </row>
    <row r="90" spans="4:5" ht="15">
      <c r="D90" s="27" t="s">
        <v>375</v>
      </c>
      <c r="E90" s="27">
        <f>SUM(E85:E89)</f>
        <v>441</v>
      </c>
    </row>
  </sheetData>
  <mergeCells count="11">
    <mergeCell ref="A56:E56"/>
    <mergeCell ref="A65:E65"/>
    <mergeCell ref="A74:E74"/>
    <mergeCell ref="A83:E83"/>
    <mergeCell ref="A1:E1"/>
    <mergeCell ref="A3:E3"/>
    <mergeCell ref="A11:E11"/>
    <mergeCell ref="A20:E20"/>
    <mergeCell ref="A29:E29"/>
    <mergeCell ref="A38:E38"/>
    <mergeCell ref="A47:E4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065CD-2271-4761-BB5F-2D3CDC7E48FE}">
  <dimension ref="A1:J90"/>
  <sheetViews>
    <sheetView workbookViewId="0" topLeftCell="A1">
      <selection activeCell="H3" sqref="H3:J5"/>
    </sheetView>
  </sheetViews>
  <sheetFormatPr defaultColWidth="9.140625" defaultRowHeight="15"/>
  <cols>
    <col min="1" max="1" width="9.140625" style="170" customWidth="1"/>
    <col min="2" max="2" width="10.421875" style="170" bestFit="1" customWidth="1"/>
    <col min="3" max="3" width="9.140625" style="170" customWidth="1"/>
    <col min="4" max="4" width="15.7109375" style="170" bestFit="1" customWidth="1"/>
    <col min="5" max="7" width="9.140625" style="170" customWidth="1"/>
    <col min="8" max="8" width="10.7109375" style="170" bestFit="1" customWidth="1"/>
    <col min="9" max="9" width="19.421875" style="170" customWidth="1"/>
    <col min="10" max="16384" width="9.140625" style="170" customWidth="1"/>
  </cols>
  <sheetData>
    <row r="1" spans="1:5" ht="21">
      <c r="A1" s="234" t="s">
        <v>380</v>
      </c>
      <c r="B1" s="234"/>
      <c r="C1" s="234"/>
      <c r="D1" s="234"/>
      <c r="E1" s="234"/>
    </row>
    <row r="2" ht="9" customHeight="1"/>
    <row r="3" spans="1:10" ht="17.25" customHeight="1">
      <c r="A3" s="239" t="s">
        <v>124</v>
      </c>
      <c r="B3" s="240"/>
      <c r="C3" s="240"/>
      <c r="D3" s="240"/>
      <c r="E3" s="241"/>
      <c r="H3" s="211" t="s">
        <v>371</v>
      </c>
      <c r="I3" s="211" t="s">
        <v>15</v>
      </c>
      <c r="J3" s="211">
        <v>1428</v>
      </c>
    </row>
    <row r="4" spans="1:10" ht="15.75">
      <c r="A4" s="186" t="s">
        <v>0</v>
      </c>
      <c r="B4" s="186" t="s">
        <v>1</v>
      </c>
      <c r="C4" s="186" t="s">
        <v>2</v>
      </c>
      <c r="D4" s="186" t="s">
        <v>3</v>
      </c>
      <c r="E4" s="212" t="s">
        <v>7</v>
      </c>
      <c r="H4" s="211" t="s">
        <v>373</v>
      </c>
      <c r="I4" s="211" t="s">
        <v>134</v>
      </c>
      <c r="J4" s="211">
        <v>1422</v>
      </c>
    </row>
    <row r="5" spans="1:10" ht="15.75">
      <c r="A5" s="187" t="s">
        <v>132</v>
      </c>
      <c r="B5" s="187" t="s">
        <v>133</v>
      </c>
      <c r="C5" s="187" t="s">
        <v>14</v>
      </c>
      <c r="D5" s="187" t="s">
        <v>127</v>
      </c>
      <c r="E5" s="213">
        <v>247</v>
      </c>
      <c r="H5" s="211" t="s">
        <v>374</v>
      </c>
      <c r="I5" s="211" t="s">
        <v>249</v>
      </c>
      <c r="J5" s="211">
        <v>1370</v>
      </c>
    </row>
    <row r="6" spans="1:5" ht="15">
      <c r="A6" s="190" t="s">
        <v>125</v>
      </c>
      <c r="B6" s="190" t="s">
        <v>126</v>
      </c>
      <c r="C6" s="190" t="s">
        <v>14</v>
      </c>
      <c r="D6" s="190" t="s">
        <v>127</v>
      </c>
      <c r="E6" s="213">
        <v>247</v>
      </c>
    </row>
    <row r="7" spans="1:5" ht="15">
      <c r="A7" s="190" t="s">
        <v>130</v>
      </c>
      <c r="B7" s="190" t="s">
        <v>131</v>
      </c>
      <c r="C7" s="190" t="s">
        <v>14</v>
      </c>
      <c r="D7" s="190" t="s">
        <v>127</v>
      </c>
      <c r="E7" s="213">
        <v>244</v>
      </c>
    </row>
    <row r="8" spans="1:5" ht="15">
      <c r="A8" s="189" t="s">
        <v>128</v>
      </c>
      <c r="B8" s="189" t="s">
        <v>129</v>
      </c>
      <c r="C8" s="189" t="s">
        <v>14</v>
      </c>
      <c r="D8" s="207" t="s">
        <v>127</v>
      </c>
      <c r="E8" s="217">
        <v>238</v>
      </c>
    </row>
    <row r="9" spans="4:5" ht="15">
      <c r="D9" s="27" t="s">
        <v>375</v>
      </c>
      <c r="E9" s="27">
        <f>SUM(E5:E8)</f>
        <v>976</v>
      </c>
    </row>
    <row r="11" spans="1:5" ht="17.25">
      <c r="A11" s="239" t="s">
        <v>134</v>
      </c>
      <c r="B11" s="240"/>
      <c r="C11" s="240"/>
      <c r="D11" s="240"/>
      <c r="E11" s="241"/>
    </row>
    <row r="12" spans="1:5" ht="15">
      <c r="A12" s="186" t="s">
        <v>0</v>
      </c>
      <c r="B12" s="186" t="s">
        <v>1</v>
      </c>
      <c r="C12" s="186" t="s">
        <v>2</v>
      </c>
      <c r="D12" s="186" t="s">
        <v>3</v>
      </c>
      <c r="E12" s="212" t="s">
        <v>7</v>
      </c>
    </row>
    <row r="13" spans="1:5" ht="15">
      <c r="A13" s="190" t="s">
        <v>136</v>
      </c>
      <c r="B13" s="190" t="s">
        <v>137</v>
      </c>
      <c r="C13" s="190" t="s">
        <v>14</v>
      </c>
      <c r="D13" s="190" t="s">
        <v>134</v>
      </c>
      <c r="E13" s="213">
        <v>289</v>
      </c>
    </row>
    <row r="14" spans="1:5" ht="15">
      <c r="A14" s="189" t="s">
        <v>138</v>
      </c>
      <c r="B14" s="189" t="s">
        <v>139</v>
      </c>
      <c r="C14" s="189" t="s">
        <v>14</v>
      </c>
      <c r="D14" s="189" t="s">
        <v>134</v>
      </c>
      <c r="E14" s="213">
        <v>286</v>
      </c>
    </row>
    <row r="15" spans="1:5" ht="15">
      <c r="A15" s="190" t="s">
        <v>140</v>
      </c>
      <c r="B15" s="190" t="s">
        <v>141</v>
      </c>
      <c r="C15" s="190" t="s">
        <v>14</v>
      </c>
      <c r="D15" s="190" t="s">
        <v>134</v>
      </c>
      <c r="E15" s="213">
        <v>283</v>
      </c>
    </row>
    <row r="16" spans="1:5" ht="15">
      <c r="A16" s="189" t="s">
        <v>122</v>
      </c>
      <c r="B16" s="189" t="s">
        <v>142</v>
      </c>
      <c r="C16" s="189" t="s">
        <v>29</v>
      </c>
      <c r="D16" s="189" t="s">
        <v>134</v>
      </c>
      <c r="E16" s="213">
        <v>283</v>
      </c>
    </row>
    <row r="17" spans="1:5" ht="15">
      <c r="A17" s="187" t="s">
        <v>145</v>
      </c>
      <c r="B17" s="187" t="s">
        <v>93</v>
      </c>
      <c r="C17" s="187" t="s">
        <v>14</v>
      </c>
      <c r="D17" s="187" t="s">
        <v>134</v>
      </c>
      <c r="E17" s="213">
        <v>281</v>
      </c>
    </row>
    <row r="18" spans="4:5" ht="15">
      <c r="D18" s="27" t="s">
        <v>375</v>
      </c>
      <c r="E18" s="27">
        <f>SUM(E13:E17)</f>
        <v>1422</v>
      </c>
    </row>
    <row r="20" spans="1:5" ht="17.25">
      <c r="A20" s="239" t="s">
        <v>171</v>
      </c>
      <c r="B20" s="240"/>
      <c r="C20" s="240"/>
      <c r="D20" s="240"/>
      <c r="E20" s="241"/>
    </row>
    <row r="21" spans="1:5" ht="15">
      <c r="A21" s="186" t="s">
        <v>0</v>
      </c>
      <c r="B21" s="186" t="s">
        <v>1</v>
      </c>
      <c r="C21" s="186" t="s">
        <v>2</v>
      </c>
      <c r="D21" s="186" t="s">
        <v>3</v>
      </c>
      <c r="E21" s="212" t="s">
        <v>7</v>
      </c>
    </row>
    <row r="22" spans="1:5" ht="15">
      <c r="A22" s="190" t="s">
        <v>111</v>
      </c>
      <c r="B22" s="190" t="s">
        <v>172</v>
      </c>
      <c r="C22" s="190" t="s">
        <v>14</v>
      </c>
      <c r="D22" s="190" t="s">
        <v>173</v>
      </c>
      <c r="E22" s="213">
        <v>271</v>
      </c>
    </row>
    <row r="23" spans="1:5" ht="15">
      <c r="A23" s="189" t="s">
        <v>174</v>
      </c>
      <c r="B23" s="189" t="s">
        <v>175</v>
      </c>
      <c r="C23" s="189" t="s">
        <v>14</v>
      </c>
      <c r="D23" s="189" t="s">
        <v>173</v>
      </c>
      <c r="E23" s="213">
        <v>268</v>
      </c>
    </row>
    <row r="24" spans="1:5" ht="15">
      <c r="A24" s="190" t="s">
        <v>188</v>
      </c>
      <c r="B24" s="190" t="s">
        <v>189</v>
      </c>
      <c r="C24" s="190" t="s">
        <v>14</v>
      </c>
      <c r="D24" s="190" t="s">
        <v>173</v>
      </c>
      <c r="E24" s="213">
        <v>268</v>
      </c>
    </row>
    <row r="25" spans="1:5" ht="15">
      <c r="A25" s="190" t="s">
        <v>176</v>
      </c>
      <c r="B25" s="190" t="s">
        <v>93</v>
      </c>
      <c r="C25" s="190" t="s">
        <v>14</v>
      </c>
      <c r="D25" s="190" t="s">
        <v>173</v>
      </c>
      <c r="E25" s="213">
        <v>267</v>
      </c>
    </row>
    <row r="26" spans="1:5" ht="15">
      <c r="A26" s="187" t="s">
        <v>34</v>
      </c>
      <c r="B26" s="187" t="s">
        <v>177</v>
      </c>
      <c r="C26" s="187" t="s">
        <v>14</v>
      </c>
      <c r="D26" s="187" t="s">
        <v>173</v>
      </c>
      <c r="E26" s="213">
        <v>265</v>
      </c>
    </row>
    <row r="27" spans="4:5" ht="15">
      <c r="D27" s="27" t="s">
        <v>375</v>
      </c>
      <c r="E27" s="27">
        <f>SUM(E22:E26)</f>
        <v>1339</v>
      </c>
    </row>
    <row r="29" spans="1:5" ht="17.25" customHeight="1">
      <c r="A29" s="239" t="s">
        <v>8</v>
      </c>
      <c r="B29" s="240"/>
      <c r="C29" s="240"/>
      <c r="D29" s="240"/>
      <c r="E29" s="241"/>
    </row>
    <row r="30" spans="1:5" ht="15">
      <c r="A30" s="186" t="s">
        <v>0</v>
      </c>
      <c r="B30" s="186" t="s">
        <v>1</v>
      </c>
      <c r="C30" s="186" t="s">
        <v>2</v>
      </c>
      <c r="D30" s="186" t="s">
        <v>9</v>
      </c>
      <c r="E30" s="212" t="s">
        <v>7</v>
      </c>
    </row>
    <row r="31" spans="1:5" ht="15">
      <c r="A31" s="190" t="s">
        <v>16</v>
      </c>
      <c r="B31" s="190" t="s">
        <v>17</v>
      </c>
      <c r="C31" s="190" t="s">
        <v>14</v>
      </c>
      <c r="D31" s="190" t="s">
        <v>15</v>
      </c>
      <c r="E31" s="213">
        <v>289</v>
      </c>
    </row>
    <row r="32" spans="1:5" ht="15">
      <c r="A32" s="190" t="s">
        <v>69</v>
      </c>
      <c r="B32" s="190" t="s">
        <v>70</v>
      </c>
      <c r="C32" s="190" t="s">
        <v>14</v>
      </c>
      <c r="D32" s="190" t="s">
        <v>15</v>
      </c>
      <c r="E32" s="213">
        <v>286</v>
      </c>
    </row>
    <row r="33" spans="1:5" ht="15">
      <c r="A33" s="187" t="s">
        <v>38</v>
      </c>
      <c r="B33" s="187" t="s">
        <v>39</v>
      </c>
      <c r="C33" s="187" t="s">
        <v>14</v>
      </c>
      <c r="D33" s="187" t="s">
        <v>15</v>
      </c>
      <c r="E33" s="213">
        <v>286</v>
      </c>
    </row>
    <row r="34" spans="1:5" ht="15">
      <c r="A34" s="189" t="s">
        <v>22</v>
      </c>
      <c r="B34" s="189" t="s">
        <v>23</v>
      </c>
      <c r="C34" s="189" t="s">
        <v>14</v>
      </c>
      <c r="D34" s="189" t="s">
        <v>15</v>
      </c>
      <c r="E34" s="213">
        <v>284</v>
      </c>
    </row>
    <row r="35" spans="1:5" ht="15">
      <c r="A35" s="187" t="s">
        <v>71</v>
      </c>
      <c r="B35" s="187" t="s">
        <v>72</v>
      </c>
      <c r="C35" s="187" t="s">
        <v>14</v>
      </c>
      <c r="D35" s="187" t="s">
        <v>15</v>
      </c>
      <c r="E35" s="213">
        <v>283</v>
      </c>
    </row>
    <row r="36" spans="4:5" ht="15">
      <c r="D36" s="27" t="s">
        <v>375</v>
      </c>
      <c r="E36" s="27">
        <f>SUM(E31:E35)</f>
        <v>1428</v>
      </c>
    </row>
    <row r="38" spans="1:5" ht="17.25">
      <c r="A38" s="239" t="s">
        <v>205</v>
      </c>
      <c r="B38" s="240"/>
      <c r="C38" s="240"/>
      <c r="D38" s="240"/>
      <c r="E38" s="241"/>
    </row>
    <row r="39" spans="1:5" ht="15">
      <c r="A39" s="186" t="s">
        <v>0</v>
      </c>
      <c r="B39" s="186" t="s">
        <v>1</v>
      </c>
      <c r="C39" s="186" t="s">
        <v>2</v>
      </c>
      <c r="D39" s="186" t="s">
        <v>3</v>
      </c>
      <c r="E39" s="212" t="s">
        <v>7</v>
      </c>
    </row>
    <row r="40" spans="1:5" ht="15">
      <c r="A40" s="190" t="s">
        <v>206</v>
      </c>
      <c r="B40" s="190" t="s">
        <v>207</v>
      </c>
      <c r="C40" s="190" t="s">
        <v>14</v>
      </c>
      <c r="D40" s="190" t="s">
        <v>208</v>
      </c>
      <c r="E40" s="213">
        <v>269</v>
      </c>
    </row>
    <row r="41" spans="1:5" ht="15">
      <c r="A41" s="190" t="s">
        <v>210</v>
      </c>
      <c r="B41" s="190" t="s">
        <v>211</v>
      </c>
      <c r="C41" s="190" t="s">
        <v>14</v>
      </c>
      <c r="D41" s="190" t="s">
        <v>208</v>
      </c>
      <c r="E41" s="213">
        <v>234</v>
      </c>
    </row>
    <row r="42" spans="1:5" ht="15">
      <c r="A42" s="187" t="s">
        <v>50</v>
      </c>
      <c r="B42" s="187" t="s">
        <v>212</v>
      </c>
      <c r="C42" s="187" t="s">
        <v>14</v>
      </c>
      <c r="D42" s="187" t="s">
        <v>208</v>
      </c>
      <c r="E42" s="213">
        <v>231</v>
      </c>
    </row>
    <row r="43" spans="1:5" ht="15">
      <c r="A43" s="189" t="s">
        <v>209</v>
      </c>
      <c r="B43" s="189" t="s">
        <v>61</v>
      </c>
      <c r="C43" s="189" t="s">
        <v>14</v>
      </c>
      <c r="D43" s="189" t="s">
        <v>208</v>
      </c>
      <c r="E43" s="213">
        <v>222</v>
      </c>
    </row>
    <row r="44" spans="1:5" ht="15">
      <c r="A44" s="190" t="s">
        <v>213</v>
      </c>
      <c r="B44" s="190" t="s">
        <v>214</v>
      </c>
      <c r="C44" s="190" t="s">
        <v>29</v>
      </c>
      <c r="D44" s="190" t="s">
        <v>208</v>
      </c>
      <c r="E44" s="213">
        <v>213</v>
      </c>
    </row>
    <row r="45" spans="4:5" ht="15">
      <c r="D45" s="27" t="s">
        <v>375</v>
      </c>
      <c r="E45" s="27">
        <f>SUM(E40:E44)</f>
        <v>1169</v>
      </c>
    </row>
    <row r="47" spans="1:5" ht="17.25">
      <c r="A47" s="239" t="s">
        <v>223</v>
      </c>
      <c r="B47" s="240"/>
      <c r="C47" s="240"/>
      <c r="D47" s="240"/>
      <c r="E47" s="241"/>
    </row>
    <row r="48" spans="1:5" ht="15">
      <c r="A48" s="186" t="s">
        <v>0</v>
      </c>
      <c r="B48" s="186" t="s">
        <v>1</v>
      </c>
      <c r="C48" s="186" t="s">
        <v>2</v>
      </c>
      <c r="D48" s="186" t="s">
        <v>3</v>
      </c>
      <c r="E48" s="212" t="s">
        <v>7</v>
      </c>
    </row>
    <row r="49" spans="1:5" ht="15">
      <c r="A49" s="190" t="s">
        <v>245</v>
      </c>
      <c r="B49" s="190" t="s">
        <v>246</v>
      </c>
      <c r="C49" s="190" t="s">
        <v>14</v>
      </c>
      <c r="D49" s="190" t="s">
        <v>225</v>
      </c>
      <c r="E49" s="213">
        <v>271</v>
      </c>
    </row>
    <row r="50" spans="1:5" ht="15">
      <c r="A50" s="190" t="s">
        <v>153</v>
      </c>
      <c r="B50" s="190" t="s">
        <v>224</v>
      </c>
      <c r="C50" s="190" t="s">
        <v>14</v>
      </c>
      <c r="D50" s="190" t="s">
        <v>225</v>
      </c>
      <c r="E50" s="213">
        <v>271</v>
      </c>
    </row>
    <row r="51" spans="1:5" ht="15">
      <c r="A51" s="187" t="s">
        <v>63</v>
      </c>
      <c r="B51" s="187" t="s">
        <v>232</v>
      </c>
      <c r="C51" s="187" t="s">
        <v>14</v>
      </c>
      <c r="D51" s="187" t="s">
        <v>225</v>
      </c>
      <c r="E51" s="213">
        <v>266</v>
      </c>
    </row>
    <row r="52" spans="1:5" ht="15">
      <c r="A52" s="190" t="s">
        <v>241</v>
      </c>
      <c r="B52" s="190" t="s">
        <v>242</v>
      </c>
      <c r="C52" s="190" t="s">
        <v>14</v>
      </c>
      <c r="D52" s="190" t="s">
        <v>225</v>
      </c>
      <c r="E52" s="213">
        <v>260</v>
      </c>
    </row>
    <row r="53" spans="1:5" ht="15">
      <c r="A53" s="187" t="s">
        <v>239</v>
      </c>
      <c r="B53" s="187" t="s">
        <v>240</v>
      </c>
      <c r="C53" s="187" t="s">
        <v>14</v>
      </c>
      <c r="D53" s="187" t="s">
        <v>225</v>
      </c>
      <c r="E53" s="213">
        <v>257</v>
      </c>
    </row>
    <row r="54" spans="4:5" ht="15">
      <c r="D54" s="27" t="s">
        <v>375</v>
      </c>
      <c r="E54" s="27">
        <f>SUM(E49:E53)</f>
        <v>1325</v>
      </c>
    </row>
    <row r="56" spans="1:5" ht="17.25">
      <c r="A56" s="239" t="s">
        <v>249</v>
      </c>
      <c r="B56" s="240"/>
      <c r="C56" s="240"/>
      <c r="D56" s="240"/>
      <c r="E56" s="241"/>
    </row>
    <row r="57" spans="1:5" ht="15">
      <c r="A57" s="186" t="s">
        <v>0</v>
      </c>
      <c r="B57" s="186" t="s">
        <v>1</v>
      </c>
      <c r="C57" s="186" t="s">
        <v>2</v>
      </c>
      <c r="D57" s="186" t="s">
        <v>3</v>
      </c>
      <c r="E57" s="212" t="s">
        <v>7</v>
      </c>
    </row>
    <row r="58" spans="1:5" ht="15">
      <c r="A58" s="190" t="s">
        <v>250</v>
      </c>
      <c r="B58" s="190" t="s">
        <v>251</v>
      </c>
      <c r="C58" s="190" t="s">
        <v>14</v>
      </c>
      <c r="D58" s="190" t="s">
        <v>252</v>
      </c>
      <c r="E58" s="213">
        <v>284</v>
      </c>
    </row>
    <row r="59" spans="1:5" ht="15">
      <c r="A59" s="189" t="s">
        <v>253</v>
      </c>
      <c r="B59" s="189" t="s">
        <v>254</v>
      </c>
      <c r="C59" s="189" t="s">
        <v>14</v>
      </c>
      <c r="D59" s="189" t="s">
        <v>252</v>
      </c>
      <c r="E59" s="213">
        <v>277</v>
      </c>
    </row>
    <row r="60" spans="1:5" ht="15">
      <c r="A60" s="190" t="s">
        <v>255</v>
      </c>
      <c r="B60" s="190" t="s">
        <v>256</v>
      </c>
      <c r="C60" s="190" t="s">
        <v>14</v>
      </c>
      <c r="D60" s="190" t="s">
        <v>252</v>
      </c>
      <c r="E60" s="213">
        <v>274</v>
      </c>
    </row>
    <row r="61" spans="1:5" ht="15">
      <c r="A61" s="189" t="s">
        <v>20</v>
      </c>
      <c r="B61" s="189" t="s">
        <v>261</v>
      </c>
      <c r="C61" s="189" t="s">
        <v>14</v>
      </c>
      <c r="D61" s="189" t="s">
        <v>252</v>
      </c>
      <c r="E61" s="213">
        <v>269</v>
      </c>
    </row>
    <row r="62" spans="1:5" ht="15">
      <c r="A62" s="187" t="s">
        <v>257</v>
      </c>
      <c r="B62" s="187" t="s">
        <v>258</v>
      </c>
      <c r="C62" s="187" t="s">
        <v>14</v>
      </c>
      <c r="D62" s="187" t="s">
        <v>252</v>
      </c>
      <c r="E62" s="213">
        <v>266</v>
      </c>
    </row>
    <row r="63" spans="4:5" ht="15">
      <c r="D63" s="27" t="s">
        <v>375</v>
      </c>
      <c r="E63" s="27">
        <f>SUM(E58:E62)</f>
        <v>1370</v>
      </c>
    </row>
    <row r="65" spans="1:5" ht="17.25">
      <c r="A65" s="239" t="s">
        <v>268</v>
      </c>
      <c r="B65" s="240"/>
      <c r="C65" s="240"/>
      <c r="D65" s="240"/>
      <c r="E65" s="241"/>
    </row>
    <row r="66" spans="1:5" ht="15">
      <c r="A66" s="186" t="s">
        <v>0</v>
      </c>
      <c r="B66" s="186" t="s">
        <v>1</v>
      </c>
      <c r="C66" s="186" t="s">
        <v>2</v>
      </c>
      <c r="D66" s="186" t="s">
        <v>3</v>
      </c>
      <c r="E66" s="212" t="s">
        <v>7</v>
      </c>
    </row>
    <row r="67" spans="1:5" ht="15">
      <c r="A67" s="187" t="s">
        <v>273</v>
      </c>
      <c r="B67" s="187" t="s">
        <v>120</v>
      </c>
      <c r="C67" s="187" t="s">
        <v>14</v>
      </c>
      <c r="D67" s="187" t="s">
        <v>270</v>
      </c>
      <c r="E67" s="213">
        <v>276</v>
      </c>
    </row>
    <row r="68" spans="1:5" ht="15">
      <c r="A68" s="189" t="s">
        <v>276</v>
      </c>
      <c r="B68" s="189" t="s">
        <v>277</v>
      </c>
      <c r="C68" s="189" t="s">
        <v>14</v>
      </c>
      <c r="D68" s="189" t="s">
        <v>270</v>
      </c>
      <c r="E68" s="213">
        <v>268</v>
      </c>
    </row>
    <row r="69" spans="1:5" ht="15">
      <c r="A69" s="190" t="s">
        <v>281</v>
      </c>
      <c r="B69" s="190" t="s">
        <v>282</v>
      </c>
      <c r="C69" s="190" t="s">
        <v>14</v>
      </c>
      <c r="D69" s="190" t="s">
        <v>270</v>
      </c>
      <c r="E69" s="213">
        <v>267</v>
      </c>
    </row>
    <row r="70" spans="1:5" ht="15">
      <c r="A70" s="190" t="s">
        <v>274</v>
      </c>
      <c r="B70" s="190" t="s">
        <v>275</v>
      </c>
      <c r="C70" s="190" t="s">
        <v>14</v>
      </c>
      <c r="D70" s="190" t="s">
        <v>270</v>
      </c>
      <c r="E70" s="213">
        <v>260</v>
      </c>
    </row>
    <row r="71" spans="1:5" ht="15">
      <c r="A71" s="190" t="s">
        <v>54</v>
      </c>
      <c r="B71" s="190" t="s">
        <v>269</v>
      </c>
      <c r="C71" s="190" t="s">
        <v>14</v>
      </c>
      <c r="D71" s="190" t="s">
        <v>270</v>
      </c>
      <c r="E71" s="213">
        <v>253</v>
      </c>
    </row>
    <row r="72" spans="4:5" ht="15">
      <c r="D72" s="27" t="s">
        <v>375</v>
      </c>
      <c r="E72" s="27">
        <f>SUM(E67:E71)</f>
        <v>1324</v>
      </c>
    </row>
    <row r="74" spans="1:5" ht="17.25">
      <c r="A74" s="239" t="s">
        <v>285</v>
      </c>
      <c r="B74" s="240"/>
      <c r="C74" s="240"/>
      <c r="D74" s="240"/>
      <c r="E74" s="241"/>
    </row>
    <row r="75" spans="1:5" ht="15">
      <c r="A75" s="186" t="s">
        <v>0</v>
      </c>
      <c r="B75" s="186" t="s">
        <v>1</v>
      </c>
      <c r="C75" s="186" t="s">
        <v>2</v>
      </c>
      <c r="D75" s="186" t="s">
        <v>3</v>
      </c>
      <c r="E75" s="212" t="s">
        <v>7</v>
      </c>
    </row>
    <row r="76" spans="1:5" ht="15">
      <c r="A76" s="187" t="s">
        <v>289</v>
      </c>
      <c r="B76" s="187" t="s">
        <v>290</v>
      </c>
      <c r="C76" s="187" t="s">
        <v>14</v>
      </c>
      <c r="D76" s="187" t="s">
        <v>288</v>
      </c>
      <c r="E76" s="213">
        <v>270</v>
      </c>
    </row>
    <row r="77" spans="1:5" ht="15">
      <c r="A77" s="190" t="s">
        <v>286</v>
      </c>
      <c r="B77" s="190" t="s">
        <v>287</v>
      </c>
      <c r="C77" s="190" t="s">
        <v>14</v>
      </c>
      <c r="D77" s="190" t="s">
        <v>288</v>
      </c>
      <c r="E77" s="213">
        <v>244</v>
      </c>
    </row>
    <row r="78" spans="1:5" ht="15">
      <c r="A78" s="190" t="s">
        <v>291</v>
      </c>
      <c r="B78" s="190" t="s">
        <v>292</v>
      </c>
      <c r="C78" s="190" t="s">
        <v>29</v>
      </c>
      <c r="D78" s="190" t="s">
        <v>288</v>
      </c>
      <c r="E78" s="213">
        <v>202</v>
      </c>
    </row>
    <row r="79" spans="1:5" ht="15">
      <c r="A79" s="190" t="s">
        <v>295</v>
      </c>
      <c r="B79" s="190" t="s">
        <v>296</v>
      </c>
      <c r="C79" s="190" t="s">
        <v>29</v>
      </c>
      <c r="D79" s="190" t="s">
        <v>288</v>
      </c>
      <c r="E79" s="213">
        <v>200</v>
      </c>
    </row>
    <row r="80" spans="1:5" ht="15">
      <c r="A80" s="187" t="s">
        <v>293</v>
      </c>
      <c r="B80" s="187" t="s">
        <v>294</v>
      </c>
      <c r="C80" s="187" t="s">
        <v>29</v>
      </c>
      <c r="D80" s="187" t="s">
        <v>288</v>
      </c>
      <c r="E80" s="213">
        <v>191</v>
      </c>
    </row>
    <row r="81" spans="4:5" ht="15">
      <c r="D81" s="27" t="s">
        <v>375</v>
      </c>
      <c r="E81" s="27">
        <f>SUM(E76:E80)</f>
        <v>1107</v>
      </c>
    </row>
    <row r="83" spans="1:5" ht="17.25">
      <c r="A83" s="239" t="s">
        <v>297</v>
      </c>
      <c r="B83" s="240"/>
      <c r="C83" s="240"/>
      <c r="D83" s="240"/>
      <c r="E83" s="241"/>
    </row>
    <row r="84" spans="1:5" ht="15">
      <c r="A84" s="191" t="s">
        <v>0</v>
      </c>
      <c r="B84" s="192" t="s">
        <v>1</v>
      </c>
      <c r="C84" s="192" t="s">
        <v>2</v>
      </c>
      <c r="D84" s="192" t="s">
        <v>3</v>
      </c>
      <c r="E84" s="214" t="s">
        <v>7</v>
      </c>
    </row>
    <row r="85" spans="1:5" ht="15">
      <c r="A85" s="193" t="s">
        <v>167</v>
      </c>
      <c r="B85" s="187" t="s">
        <v>300</v>
      </c>
      <c r="C85" s="187" t="s">
        <v>14</v>
      </c>
      <c r="D85" s="187" t="s">
        <v>299</v>
      </c>
      <c r="E85" s="215">
        <v>265</v>
      </c>
    </row>
    <row r="86" spans="1:5" ht="15">
      <c r="A86" s="194" t="s">
        <v>155</v>
      </c>
      <c r="B86" s="190" t="s">
        <v>298</v>
      </c>
      <c r="C86" s="190" t="s">
        <v>14</v>
      </c>
      <c r="D86" s="190" t="s">
        <v>299</v>
      </c>
      <c r="E86" s="215">
        <v>251</v>
      </c>
    </row>
    <row r="87" spans="1:5" ht="15">
      <c r="A87" s="194" t="s">
        <v>303</v>
      </c>
      <c r="B87" s="190" t="s">
        <v>304</v>
      </c>
      <c r="C87" s="190" t="s">
        <v>29</v>
      </c>
      <c r="D87" s="190" t="s">
        <v>299</v>
      </c>
      <c r="E87" s="215">
        <v>238</v>
      </c>
    </row>
    <row r="88" spans="1:5" ht="15">
      <c r="A88" s="205" t="s">
        <v>138</v>
      </c>
      <c r="B88" s="189" t="s">
        <v>302</v>
      </c>
      <c r="C88" s="189" t="s">
        <v>14</v>
      </c>
      <c r="D88" s="189" t="s">
        <v>299</v>
      </c>
      <c r="E88" s="215">
        <v>233</v>
      </c>
    </row>
    <row r="89" spans="1:5" ht="15">
      <c r="A89" s="195" t="s">
        <v>84</v>
      </c>
      <c r="B89" s="196" t="s">
        <v>301</v>
      </c>
      <c r="C89" s="196" t="s">
        <v>29</v>
      </c>
      <c r="D89" s="196" t="s">
        <v>299</v>
      </c>
      <c r="E89" s="216">
        <v>228</v>
      </c>
    </row>
    <row r="90" spans="4:5" ht="15">
      <c r="D90" s="27" t="s">
        <v>375</v>
      </c>
      <c r="E90" s="27">
        <f>SUM(E85:E89)</f>
        <v>1215</v>
      </c>
    </row>
  </sheetData>
  <mergeCells count="11">
    <mergeCell ref="A56:E56"/>
    <mergeCell ref="A65:E65"/>
    <mergeCell ref="A74:E74"/>
    <mergeCell ref="A83:E83"/>
    <mergeCell ref="A3:E3"/>
    <mergeCell ref="A47:E47"/>
    <mergeCell ref="A1:E1"/>
    <mergeCell ref="A11:E11"/>
    <mergeCell ref="A20:E20"/>
    <mergeCell ref="A29:E29"/>
    <mergeCell ref="A38:E3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BBD24-4A3C-47D6-8596-47A19E818977}">
  <dimension ref="A1:K89"/>
  <sheetViews>
    <sheetView zoomScale="93" zoomScaleNormal="93" workbookViewId="0" topLeftCell="A1">
      <pane ySplit="1" topLeftCell="A28" activePane="bottomLeft" state="frozen"/>
      <selection pane="bottomLeft" activeCell="E41" sqref="E41:E52"/>
    </sheetView>
  </sheetViews>
  <sheetFormatPr defaultColWidth="9.140625" defaultRowHeight="15"/>
  <cols>
    <col min="1" max="4" width="12.421875" style="13" customWidth="1"/>
    <col min="5" max="5" width="12.421875" style="5" customWidth="1"/>
  </cols>
  <sheetData>
    <row r="1" spans="1:11" s="1" customFormat="1" ht="19.35">
      <c r="A1" s="10" t="s">
        <v>0</v>
      </c>
      <c r="B1" s="10" t="s">
        <v>1</v>
      </c>
      <c r="C1" s="10" t="s">
        <v>2</v>
      </c>
      <c r="D1" s="10" t="s">
        <v>3</v>
      </c>
      <c r="E1" s="12" t="s">
        <v>381</v>
      </c>
      <c r="F1" s="19"/>
      <c r="G1" s="19"/>
      <c r="H1" s="19"/>
      <c r="I1" s="19"/>
      <c r="J1" s="19"/>
      <c r="K1" s="19"/>
    </row>
    <row r="2" spans="1:11" s="1" customFormat="1" ht="19.35">
      <c r="A2" s="10" t="s">
        <v>0</v>
      </c>
      <c r="B2" s="10" t="s">
        <v>1</v>
      </c>
      <c r="C2" s="10" t="s">
        <v>2</v>
      </c>
      <c r="D2" s="10" t="s">
        <v>3</v>
      </c>
      <c r="E2" s="12" t="s">
        <v>381</v>
      </c>
      <c r="F2" s="19"/>
      <c r="G2" s="19"/>
      <c r="H2" s="19"/>
      <c r="I2" s="19"/>
      <c r="J2" s="19"/>
      <c r="K2" s="19"/>
    </row>
    <row r="3" spans="1:5" ht="15">
      <c r="A3" s="108" t="s">
        <v>122</v>
      </c>
      <c r="B3" s="109" t="s">
        <v>142</v>
      </c>
      <c r="C3" s="110" t="s">
        <v>29</v>
      </c>
      <c r="D3" s="110" t="s">
        <v>134</v>
      </c>
      <c r="E3" s="36">
        <v>96</v>
      </c>
    </row>
    <row r="4" spans="1:5" ht="15">
      <c r="A4" s="108" t="s">
        <v>160</v>
      </c>
      <c r="B4" s="109" t="s">
        <v>161</v>
      </c>
      <c r="C4" s="110" t="s">
        <v>29</v>
      </c>
      <c r="D4" s="110" t="s">
        <v>134</v>
      </c>
      <c r="E4" s="36">
        <v>93</v>
      </c>
    </row>
    <row r="5" spans="1:5" ht="15">
      <c r="A5" s="108" t="s">
        <v>169</v>
      </c>
      <c r="B5" s="109" t="s">
        <v>170</v>
      </c>
      <c r="C5" s="110" t="s">
        <v>29</v>
      </c>
      <c r="D5" s="110" t="s">
        <v>134</v>
      </c>
      <c r="E5" s="36">
        <v>86</v>
      </c>
    </row>
    <row r="6" spans="1:5" ht="15">
      <c r="A6" s="108" t="s">
        <v>180</v>
      </c>
      <c r="B6" s="109" t="s">
        <v>181</v>
      </c>
      <c r="C6" s="110" t="s">
        <v>29</v>
      </c>
      <c r="D6" s="110" t="s">
        <v>173</v>
      </c>
      <c r="E6" s="36">
        <v>97</v>
      </c>
    </row>
    <row r="7" spans="1:5" ht="15">
      <c r="A7" s="108" t="s">
        <v>190</v>
      </c>
      <c r="B7" s="109" t="s">
        <v>181</v>
      </c>
      <c r="C7" s="110" t="s">
        <v>29</v>
      </c>
      <c r="D7" s="110" t="s">
        <v>173</v>
      </c>
      <c r="E7" s="36">
        <v>92</v>
      </c>
    </row>
    <row r="8" spans="1:5" ht="15">
      <c r="A8" s="108" t="s">
        <v>196</v>
      </c>
      <c r="B8" s="109" t="s">
        <v>148</v>
      </c>
      <c r="C8" s="110" t="s">
        <v>29</v>
      </c>
      <c r="D8" s="110" t="s">
        <v>173</v>
      </c>
      <c r="E8" s="36">
        <v>84</v>
      </c>
    </row>
    <row r="9" spans="1:5" ht="15">
      <c r="A9" s="108" t="s">
        <v>199</v>
      </c>
      <c r="B9" s="109" t="s">
        <v>200</v>
      </c>
      <c r="C9" s="110" t="s">
        <v>29</v>
      </c>
      <c r="D9" s="110" t="s">
        <v>173</v>
      </c>
      <c r="E9" s="36">
        <v>83</v>
      </c>
    </row>
    <row r="10" spans="1:5" ht="15">
      <c r="A10" s="96" t="s">
        <v>27</v>
      </c>
      <c r="B10" s="13" t="s">
        <v>28</v>
      </c>
      <c r="C10" s="91" t="s">
        <v>29</v>
      </c>
      <c r="D10" s="91" t="s">
        <v>15</v>
      </c>
      <c r="E10" s="36">
        <f>25+25+23+25</f>
        <v>98</v>
      </c>
    </row>
    <row r="11" spans="1:5" ht="15">
      <c r="A11" s="96" t="s">
        <v>47</v>
      </c>
      <c r="B11" s="13" t="s">
        <v>48</v>
      </c>
      <c r="C11" s="91" t="s">
        <v>29</v>
      </c>
      <c r="D11" s="91" t="s">
        <v>15</v>
      </c>
      <c r="E11" s="36">
        <f>24+24+23+25</f>
        <v>96</v>
      </c>
    </row>
    <row r="12" spans="1:5" ht="15">
      <c r="A12" s="96" t="s">
        <v>54</v>
      </c>
      <c r="B12" s="13" t="s">
        <v>55</v>
      </c>
      <c r="C12" s="91" t="s">
        <v>29</v>
      </c>
      <c r="D12" s="91" t="s">
        <v>15</v>
      </c>
      <c r="E12" s="36">
        <f>22+25+23+25</f>
        <v>95</v>
      </c>
    </row>
    <row r="13" spans="1:5" ht="15">
      <c r="A13" s="96" t="s">
        <v>52</v>
      </c>
      <c r="B13" s="13" t="s">
        <v>53</v>
      </c>
      <c r="C13" s="91" t="s">
        <v>29</v>
      </c>
      <c r="D13" s="91" t="s">
        <v>15</v>
      </c>
      <c r="E13" s="36">
        <f>25+25+23+22</f>
        <v>95</v>
      </c>
    </row>
    <row r="14" spans="1:5" ht="15">
      <c r="A14" s="96" t="s">
        <v>65</v>
      </c>
      <c r="B14" s="13" t="s">
        <v>66</v>
      </c>
      <c r="C14" s="91" t="s">
        <v>29</v>
      </c>
      <c r="D14" s="91" t="s">
        <v>15</v>
      </c>
      <c r="E14" s="36">
        <f>23+23+24+24</f>
        <v>94</v>
      </c>
    </row>
    <row r="15" spans="1:5" ht="15">
      <c r="A15" s="96" t="s">
        <v>77</v>
      </c>
      <c r="B15" s="13" t="s">
        <v>78</v>
      </c>
      <c r="C15" s="91" t="s">
        <v>29</v>
      </c>
      <c r="D15" s="91" t="s">
        <v>15</v>
      </c>
      <c r="E15" s="36">
        <f>24+22+24+22</f>
        <v>92</v>
      </c>
    </row>
    <row r="16" spans="1:5" ht="15">
      <c r="A16" s="96" t="s">
        <v>75</v>
      </c>
      <c r="B16" s="13" t="s">
        <v>76</v>
      </c>
      <c r="C16" s="91" t="s">
        <v>29</v>
      </c>
      <c r="D16" s="91" t="s">
        <v>15</v>
      </c>
      <c r="E16" s="36">
        <f>24+23+23+22</f>
        <v>92</v>
      </c>
    </row>
    <row r="17" spans="1:5" ht="15">
      <c r="A17" s="96" t="s">
        <v>84</v>
      </c>
      <c r="B17" s="13" t="s">
        <v>85</v>
      </c>
      <c r="C17" s="91" t="s">
        <v>29</v>
      </c>
      <c r="D17" s="91" t="s">
        <v>15</v>
      </c>
      <c r="E17" s="36">
        <f>23+22+25+21</f>
        <v>91</v>
      </c>
    </row>
    <row r="18" spans="1:5" ht="15">
      <c r="A18" s="96" t="s">
        <v>92</v>
      </c>
      <c r="B18" s="13" t="s">
        <v>93</v>
      </c>
      <c r="C18" s="91" t="s">
        <v>29</v>
      </c>
      <c r="D18" s="91" t="s">
        <v>15</v>
      </c>
      <c r="E18" s="36">
        <f>24+22+21+23</f>
        <v>90</v>
      </c>
    </row>
    <row r="19" spans="1:5" ht="15">
      <c r="A19" s="96" t="s">
        <v>96</v>
      </c>
      <c r="B19" s="13" t="s">
        <v>97</v>
      </c>
      <c r="C19" s="91" t="s">
        <v>29</v>
      </c>
      <c r="D19" s="91" t="s">
        <v>15</v>
      </c>
      <c r="E19" s="36">
        <f>22+23+22+23</f>
        <v>90</v>
      </c>
    </row>
    <row r="20" spans="1:5" ht="15">
      <c r="A20" s="96" t="s">
        <v>98</v>
      </c>
      <c r="B20" s="13" t="s">
        <v>99</v>
      </c>
      <c r="C20" s="91" t="s">
        <v>29</v>
      </c>
      <c r="D20" s="91" t="s">
        <v>15</v>
      </c>
      <c r="E20" s="36">
        <f>22+25+21+21</f>
        <v>89</v>
      </c>
    </row>
    <row r="21" spans="1:5" ht="15">
      <c r="A21" s="96" t="s">
        <v>100</v>
      </c>
      <c r="B21" s="13" t="s">
        <v>101</v>
      </c>
      <c r="C21" s="91" t="s">
        <v>29</v>
      </c>
      <c r="D21" s="91" t="s">
        <v>15</v>
      </c>
      <c r="E21" s="36">
        <f>20+23+24+22</f>
        <v>89</v>
      </c>
    </row>
    <row r="22" spans="1:5" ht="15">
      <c r="A22" s="96" t="s">
        <v>103</v>
      </c>
      <c r="B22" s="13" t="s">
        <v>104</v>
      </c>
      <c r="C22" s="91" t="s">
        <v>29</v>
      </c>
      <c r="D22" s="91" t="s">
        <v>15</v>
      </c>
      <c r="E22" s="36">
        <f>23+20+24+21</f>
        <v>88</v>
      </c>
    </row>
    <row r="23" spans="1:5" ht="15">
      <c r="A23" s="130" t="s">
        <v>107</v>
      </c>
      <c r="B23" s="20" t="s">
        <v>108</v>
      </c>
      <c r="C23" s="131" t="s">
        <v>29</v>
      </c>
      <c r="D23" s="131" t="s">
        <v>15</v>
      </c>
      <c r="E23" s="52">
        <f>22+21+21+21</f>
        <v>85</v>
      </c>
    </row>
    <row r="24" spans="1:5" ht="15">
      <c r="A24" s="96" t="s">
        <v>118</v>
      </c>
      <c r="B24" s="13" t="s">
        <v>119</v>
      </c>
      <c r="C24" s="91" t="s">
        <v>29</v>
      </c>
      <c r="D24" s="91" t="s">
        <v>15</v>
      </c>
      <c r="E24" s="36">
        <f>20+21+23+16</f>
        <v>80</v>
      </c>
    </row>
    <row r="25" spans="1:5" ht="15">
      <c r="A25" s="130" t="s">
        <v>120</v>
      </c>
      <c r="B25" s="20" t="s">
        <v>121</v>
      </c>
      <c r="C25" s="131" t="s">
        <v>29</v>
      </c>
      <c r="D25" s="131" t="s">
        <v>15</v>
      </c>
      <c r="E25" s="52">
        <f>17+19+22+20</f>
        <v>78</v>
      </c>
    </row>
    <row r="26" spans="1:5" ht="15">
      <c r="A26" s="130" t="s">
        <v>122</v>
      </c>
      <c r="B26" s="20" t="s">
        <v>123</v>
      </c>
      <c r="C26" s="131" t="s">
        <v>29</v>
      </c>
      <c r="D26" s="131" t="s">
        <v>15</v>
      </c>
      <c r="E26" s="52">
        <f>15+21+21+16</f>
        <v>73</v>
      </c>
    </row>
    <row r="27" spans="1:5" ht="15">
      <c r="A27" s="108" t="s">
        <v>230</v>
      </c>
      <c r="B27" s="109" t="s">
        <v>231</v>
      </c>
      <c r="C27" s="110" t="s">
        <v>29</v>
      </c>
      <c r="D27" s="110" t="s">
        <v>225</v>
      </c>
      <c r="E27" s="36">
        <v>96</v>
      </c>
    </row>
    <row r="28" spans="1:5" ht="15">
      <c r="A28" s="108" t="s">
        <v>235</v>
      </c>
      <c r="B28" s="109" t="s">
        <v>236</v>
      </c>
      <c r="C28" s="110" t="s">
        <v>29</v>
      </c>
      <c r="D28" s="110" t="s">
        <v>225</v>
      </c>
      <c r="E28" s="36">
        <v>95</v>
      </c>
    </row>
    <row r="29" spans="1:5" ht="15">
      <c r="A29" s="111" t="s">
        <v>233</v>
      </c>
      <c r="B29" s="112" t="s">
        <v>234</v>
      </c>
      <c r="C29" s="113" t="s">
        <v>29</v>
      </c>
      <c r="D29" s="113" t="s">
        <v>225</v>
      </c>
      <c r="E29" s="52">
        <v>95</v>
      </c>
    </row>
    <row r="30" spans="1:5" ht="15">
      <c r="A30" s="108" t="s">
        <v>247</v>
      </c>
      <c r="B30" s="109" t="s">
        <v>248</v>
      </c>
      <c r="C30" s="110" t="s">
        <v>29</v>
      </c>
      <c r="D30" s="110" t="s">
        <v>225</v>
      </c>
      <c r="E30" s="36">
        <v>87</v>
      </c>
    </row>
    <row r="31" spans="1:5" ht="15">
      <c r="A31" s="108" t="s">
        <v>283</v>
      </c>
      <c r="B31" s="109" t="s">
        <v>284</v>
      </c>
      <c r="C31" s="110" t="s">
        <v>29</v>
      </c>
      <c r="D31" s="110" t="s">
        <v>270</v>
      </c>
      <c r="E31" s="36">
        <v>75</v>
      </c>
    </row>
    <row r="32" spans="1:5" ht="15">
      <c r="A32" s="108" t="s">
        <v>259</v>
      </c>
      <c r="B32" s="109" t="s">
        <v>260</v>
      </c>
      <c r="C32" s="110" t="s">
        <v>29</v>
      </c>
      <c r="D32" s="110" t="s">
        <v>252</v>
      </c>
      <c r="E32" s="36">
        <v>97</v>
      </c>
    </row>
    <row r="33" spans="1:5" ht="15">
      <c r="A33" s="111" t="s">
        <v>265</v>
      </c>
      <c r="B33" s="112" t="s">
        <v>266</v>
      </c>
      <c r="C33" s="113" t="s">
        <v>29</v>
      </c>
      <c r="D33" s="113" t="s">
        <v>252</v>
      </c>
      <c r="E33" s="52">
        <v>87</v>
      </c>
    </row>
    <row r="34" spans="1:5" ht="15">
      <c r="A34" s="108" t="s">
        <v>291</v>
      </c>
      <c r="B34" s="109" t="s">
        <v>292</v>
      </c>
      <c r="C34" s="110" t="s">
        <v>29</v>
      </c>
      <c r="D34" s="110" t="s">
        <v>288</v>
      </c>
      <c r="E34" s="36">
        <v>94</v>
      </c>
    </row>
    <row r="35" spans="1:5" ht="15">
      <c r="A35" s="111" t="s">
        <v>293</v>
      </c>
      <c r="B35" s="112" t="s">
        <v>294</v>
      </c>
      <c r="C35" s="113" t="s">
        <v>29</v>
      </c>
      <c r="D35" s="113" t="s">
        <v>288</v>
      </c>
      <c r="E35" s="52">
        <v>80</v>
      </c>
    </row>
    <row r="36" spans="1:5" ht="15">
      <c r="A36" s="108" t="s">
        <v>295</v>
      </c>
      <c r="B36" s="109" t="s">
        <v>296</v>
      </c>
      <c r="C36" s="110" t="s">
        <v>29</v>
      </c>
      <c r="D36" s="110" t="s">
        <v>288</v>
      </c>
      <c r="E36" s="36">
        <v>71</v>
      </c>
    </row>
    <row r="37" spans="1:5" ht="15">
      <c r="A37" s="108" t="s">
        <v>84</v>
      </c>
      <c r="B37" s="109" t="s">
        <v>301</v>
      </c>
      <c r="C37" s="110" t="s">
        <v>29</v>
      </c>
      <c r="D37" s="110" t="s">
        <v>299</v>
      </c>
      <c r="E37" s="36">
        <v>88</v>
      </c>
    </row>
    <row r="38" spans="1:5" ht="15">
      <c r="A38" s="111" t="s">
        <v>303</v>
      </c>
      <c r="B38" s="112" t="s">
        <v>304</v>
      </c>
      <c r="C38" s="113" t="s">
        <v>29</v>
      </c>
      <c r="D38" s="113" t="s">
        <v>299</v>
      </c>
      <c r="E38" s="52">
        <v>76</v>
      </c>
    </row>
    <row r="39" spans="1:5" ht="16.7">
      <c r="A39" s="242" t="s">
        <v>305</v>
      </c>
      <c r="B39" s="242"/>
      <c r="C39" s="242"/>
      <c r="D39" s="242"/>
      <c r="E39" s="242"/>
    </row>
    <row r="40" spans="1:5" ht="19.35">
      <c r="A40" s="10" t="s">
        <v>0</v>
      </c>
      <c r="B40" s="10" t="s">
        <v>1</v>
      </c>
      <c r="C40" s="10" t="s">
        <v>2</v>
      </c>
      <c r="D40" s="10" t="s">
        <v>3</v>
      </c>
      <c r="E40" s="12" t="s">
        <v>381</v>
      </c>
    </row>
    <row r="41" spans="1:5" ht="15">
      <c r="A41" s="18" t="s">
        <v>333</v>
      </c>
      <c r="B41" s="18" t="s">
        <v>332</v>
      </c>
      <c r="C41" s="138" t="s">
        <v>29</v>
      </c>
      <c r="D41" s="138" t="s">
        <v>308</v>
      </c>
      <c r="E41" s="40">
        <v>93</v>
      </c>
    </row>
    <row r="42" spans="1:5" ht="15">
      <c r="A42" s="13" t="s">
        <v>62</v>
      </c>
      <c r="B42" s="13" t="s">
        <v>214</v>
      </c>
      <c r="C42" s="91" t="s">
        <v>29</v>
      </c>
      <c r="D42" s="138" t="s">
        <v>308</v>
      </c>
      <c r="E42" s="36">
        <v>92</v>
      </c>
    </row>
    <row r="43" spans="1:5" ht="15">
      <c r="A43" s="13" t="s">
        <v>341</v>
      </c>
      <c r="B43" s="13" t="s">
        <v>342</v>
      </c>
      <c r="C43" s="91" t="s">
        <v>29</v>
      </c>
      <c r="D43" s="138" t="s">
        <v>308</v>
      </c>
      <c r="E43" s="36">
        <v>92</v>
      </c>
    </row>
    <row r="44" spans="1:5" ht="15">
      <c r="A44" s="13" t="s">
        <v>349</v>
      </c>
      <c r="B44" s="13" t="s">
        <v>350</v>
      </c>
      <c r="C44" s="91" t="s">
        <v>29</v>
      </c>
      <c r="D44" s="138" t="s">
        <v>308</v>
      </c>
      <c r="E44" s="36">
        <v>91</v>
      </c>
    </row>
    <row r="45" spans="1:5" ht="15">
      <c r="A45" s="13" t="s">
        <v>355</v>
      </c>
      <c r="B45" s="13" t="s">
        <v>356</v>
      </c>
      <c r="C45" s="91" t="s">
        <v>29</v>
      </c>
      <c r="D45" s="138" t="s">
        <v>308</v>
      </c>
      <c r="E45" s="36">
        <v>87</v>
      </c>
    </row>
    <row r="46" spans="1:5" ht="15">
      <c r="A46" s="13" t="s">
        <v>359</v>
      </c>
      <c r="B46" s="13" t="s">
        <v>360</v>
      </c>
      <c r="C46" s="91" t="s">
        <v>29</v>
      </c>
      <c r="D46" s="138" t="s">
        <v>308</v>
      </c>
      <c r="E46" s="36">
        <v>86</v>
      </c>
    </row>
    <row r="47" spans="1:5" ht="15">
      <c r="A47" s="13" t="s">
        <v>343</v>
      </c>
      <c r="B47" s="13" t="s">
        <v>344</v>
      </c>
      <c r="C47" s="91" t="s">
        <v>345</v>
      </c>
      <c r="D47" s="138" t="s">
        <v>305</v>
      </c>
      <c r="E47" s="36">
        <v>86</v>
      </c>
    </row>
    <row r="48" spans="1:5" ht="15">
      <c r="A48" s="18" t="s">
        <v>329</v>
      </c>
      <c r="B48" s="18" t="s">
        <v>330</v>
      </c>
      <c r="C48" s="91" t="s">
        <v>29</v>
      </c>
      <c r="D48" s="138" t="s">
        <v>308</v>
      </c>
      <c r="E48" s="36">
        <v>85</v>
      </c>
    </row>
    <row r="49" spans="1:5" ht="15">
      <c r="A49" s="13" t="s">
        <v>338</v>
      </c>
      <c r="B49" s="13" t="s">
        <v>339</v>
      </c>
      <c r="C49" s="91" t="s">
        <v>29</v>
      </c>
      <c r="D49" s="138" t="s">
        <v>308</v>
      </c>
      <c r="E49" s="36">
        <v>84</v>
      </c>
    </row>
    <row r="50" spans="1:5" ht="15">
      <c r="A50" s="13" t="s">
        <v>365</v>
      </c>
      <c r="B50" s="13" t="s">
        <v>93</v>
      </c>
      <c r="C50" s="91" t="s">
        <v>29</v>
      </c>
      <c r="D50" s="138" t="s">
        <v>308</v>
      </c>
      <c r="E50" s="36">
        <v>83</v>
      </c>
    </row>
    <row r="51" spans="1:5" ht="15">
      <c r="A51" s="13" t="s">
        <v>351</v>
      </c>
      <c r="B51" s="13" t="s">
        <v>352</v>
      </c>
      <c r="C51" s="91" t="s">
        <v>29</v>
      </c>
      <c r="D51" s="138" t="s">
        <v>308</v>
      </c>
      <c r="E51" s="36">
        <v>82</v>
      </c>
    </row>
    <row r="52" spans="1:5" ht="15">
      <c r="A52" s="13" t="s">
        <v>369</v>
      </c>
      <c r="B52" s="13" t="s">
        <v>142</v>
      </c>
      <c r="C52" s="91" t="s">
        <v>29</v>
      </c>
      <c r="D52" s="138" t="s">
        <v>308</v>
      </c>
      <c r="E52" s="36">
        <v>47</v>
      </c>
    </row>
    <row r="53" ht="15">
      <c r="E53" s="97"/>
    </row>
    <row r="54" ht="15">
      <c r="E54" s="97"/>
    </row>
    <row r="55" ht="15">
      <c r="E55" s="97"/>
    </row>
    <row r="56" ht="15">
      <c r="E56" s="97"/>
    </row>
    <row r="57" ht="15">
      <c r="E57" s="97"/>
    </row>
    <row r="58" ht="15">
      <c r="E58" s="97"/>
    </row>
    <row r="59" ht="15">
      <c r="E59" s="97"/>
    </row>
    <row r="60" ht="15">
      <c r="E60" s="97"/>
    </row>
    <row r="61" ht="15">
      <c r="E61" s="97"/>
    </row>
    <row r="62" ht="15">
      <c r="E62" s="97"/>
    </row>
    <row r="63" spans="1:5" ht="15">
      <c r="A63" s="20"/>
      <c r="B63" s="20"/>
      <c r="C63" s="20"/>
      <c r="D63" s="20"/>
      <c r="E63" s="98"/>
    </row>
    <row r="64" ht="15">
      <c r="E64" s="2"/>
    </row>
    <row r="65" ht="15">
      <c r="E65" s="2"/>
    </row>
    <row r="66" ht="15">
      <c r="E66" s="2"/>
    </row>
    <row r="67" ht="15">
      <c r="E67" s="2"/>
    </row>
    <row r="68" ht="15">
      <c r="E68" s="2"/>
    </row>
    <row r="69" ht="15">
      <c r="E69" s="2"/>
    </row>
    <row r="70" ht="15">
      <c r="E70" s="2"/>
    </row>
    <row r="71" ht="15">
      <c r="E71" s="2"/>
    </row>
    <row r="72" ht="15">
      <c r="E72" s="2"/>
    </row>
    <row r="73" ht="15">
      <c r="E73" s="2"/>
    </row>
    <row r="74" ht="15">
      <c r="E74" s="2"/>
    </row>
    <row r="75" ht="15">
      <c r="E75" s="2"/>
    </row>
    <row r="76" ht="15">
      <c r="E76" s="2"/>
    </row>
    <row r="77" ht="15">
      <c r="E77" s="2"/>
    </row>
    <row r="78" ht="15">
      <c r="E78" s="2"/>
    </row>
    <row r="79" ht="15">
      <c r="E79" s="2"/>
    </row>
    <row r="80" ht="15">
      <c r="E80" s="2"/>
    </row>
    <row r="81" ht="15">
      <c r="E81" s="2"/>
    </row>
    <row r="82" ht="15">
      <c r="E82" s="2"/>
    </row>
    <row r="83" ht="15">
      <c r="E83" s="2"/>
    </row>
    <row r="84" ht="15">
      <c r="E84" s="2"/>
    </row>
    <row r="85" ht="15">
      <c r="E85" s="2"/>
    </row>
    <row r="86" ht="15">
      <c r="E86" s="2"/>
    </row>
    <row r="87" ht="15">
      <c r="E87" s="2"/>
    </row>
    <row r="88" ht="15">
      <c r="E88" s="2"/>
    </row>
    <row r="89" ht="15">
      <c r="E89" s="2"/>
    </row>
  </sheetData>
  <mergeCells count="1">
    <mergeCell ref="A39:E39"/>
  </mergeCells>
  <printOptions/>
  <pageMargins left="0.7" right="0.7" top="0.75" bottom="0.75" header="0.3" footer="0.3"/>
  <pageSetup orientation="portrait" paperSize="9"/>
  <tableParts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F2CFD-2B14-4A72-9FAE-56C271FD4D93}">
  <dimension ref="A1:F129"/>
  <sheetViews>
    <sheetView zoomScale="116" zoomScaleNormal="116" workbookViewId="0" topLeftCell="A1">
      <pane ySplit="1" topLeftCell="A26" activePane="bottomLeft" state="frozen"/>
      <selection pane="bottomLeft" activeCell="E42" sqref="E42:E50"/>
    </sheetView>
  </sheetViews>
  <sheetFormatPr defaultColWidth="9.140625" defaultRowHeight="15"/>
  <cols>
    <col min="1" max="4" width="12.28125" style="13" customWidth="1"/>
    <col min="5" max="5" width="12.57421875" style="7" customWidth="1"/>
  </cols>
  <sheetData>
    <row r="1" spans="1:5" ht="19.35">
      <c r="A1" s="10" t="s">
        <v>0</v>
      </c>
      <c r="B1" s="10" t="s">
        <v>1</v>
      </c>
      <c r="C1" s="10" t="s">
        <v>2</v>
      </c>
      <c r="D1" s="10" t="s">
        <v>3</v>
      </c>
      <c r="E1" s="14" t="s">
        <v>5</v>
      </c>
    </row>
    <row r="2" spans="1:5" ht="19.35">
      <c r="A2" s="10" t="s">
        <v>0</v>
      </c>
      <c r="B2" s="10" t="s">
        <v>1</v>
      </c>
      <c r="C2" s="10" t="s">
        <v>2</v>
      </c>
      <c r="D2" s="10" t="s">
        <v>3</v>
      </c>
      <c r="E2" s="14" t="s">
        <v>5</v>
      </c>
    </row>
    <row r="3" spans="1:6" ht="15">
      <c r="A3" s="96" t="s">
        <v>122</v>
      </c>
      <c r="B3" s="13" t="s">
        <v>142</v>
      </c>
      <c r="C3" s="91" t="s">
        <v>29</v>
      </c>
      <c r="D3" s="91" t="s">
        <v>134</v>
      </c>
      <c r="E3" s="37">
        <v>98</v>
      </c>
      <c r="F3" t="s">
        <v>382</v>
      </c>
    </row>
    <row r="4" spans="1:5" ht="15">
      <c r="A4" s="96" t="s">
        <v>160</v>
      </c>
      <c r="B4" s="13" t="s">
        <v>161</v>
      </c>
      <c r="C4" s="91" t="s">
        <v>29</v>
      </c>
      <c r="D4" s="91" t="s">
        <v>134</v>
      </c>
      <c r="E4" s="37">
        <v>95</v>
      </c>
    </row>
    <row r="5" spans="1:5" ht="15">
      <c r="A5" s="96" t="s">
        <v>169</v>
      </c>
      <c r="B5" s="13" t="s">
        <v>170</v>
      </c>
      <c r="C5" s="91" t="s">
        <v>29</v>
      </c>
      <c r="D5" s="91" t="s">
        <v>134</v>
      </c>
      <c r="E5" s="37">
        <v>92</v>
      </c>
    </row>
    <row r="6" spans="1:5" ht="15">
      <c r="A6" s="218" t="s">
        <v>190</v>
      </c>
      <c r="B6" s="116" t="s">
        <v>181</v>
      </c>
      <c r="C6" s="117" t="s">
        <v>29</v>
      </c>
      <c r="D6" s="91" t="s">
        <v>173</v>
      </c>
      <c r="E6" s="37">
        <v>86</v>
      </c>
    </row>
    <row r="7" spans="1:5" ht="15">
      <c r="A7" s="218" t="s">
        <v>180</v>
      </c>
      <c r="B7" s="116" t="s">
        <v>181</v>
      </c>
      <c r="C7" s="117" t="s">
        <v>29</v>
      </c>
      <c r="D7" s="91" t="s">
        <v>173</v>
      </c>
      <c r="E7" s="37">
        <v>84</v>
      </c>
    </row>
    <row r="8" spans="1:5" ht="15">
      <c r="A8" s="218" t="s">
        <v>199</v>
      </c>
      <c r="B8" s="116" t="s">
        <v>200</v>
      </c>
      <c r="C8" s="117" t="s">
        <v>29</v>
      </c>
      <c r="D8" s="91" t="s">
        <v>173</v>
      </c>
      <c r="E8" s="37">
        <v>82</v>
      </c>
    </row>
    <row r="9" spans="1:5" ht="15">
      <c r="A9" s="96" t="s">
        <v>54</v>
      </c>
      <c r="B9" s="13" t="s">
        <v>55</v>
      </c>
      <c r="C9" s="91" t="s">
        <v>29</v>
      </c>
      <c r="D9" s="91" t="s">
        <v>15</v>
      </c>
      <c r="E9" s="37">
        <v>98</v>
      </c>
    </row>
    <row r="10" spans="1:5" ht="15">
      <c r="A10" s="96" t="s">
        <v>77</v>
      </c>
      <c r="B10" s="13" t="s">
        <v>78</v>
      </c>
      <c r="C10" s="91" t="s">
        <v>29</v>
      </c>
      <c r="D10" s="91" t="s">
        <v>15</v>
      </c>
      <c r="E10" s="37">
        <v>98</v>
      </c>
    </row>
    <row r="11" spans="1:5" ht="15">
      <c r="A11" s="96" t="s">
        <v>52</v>
      </c>
      <c r="B11" s="13" t="s">
        <v>53</v>
      </c>
      <c r="C11" s="91" t="s">
        <v>29</v>
      </c>
      <c r="D11" s="91" t="s">
        <v>15</v>
      </c>
      <c r="E11" s="37">
        <v>94</v>
      </c>
    </row>
    <row r="12" spans="1:5" ht="15">
      <c r="A12" s="96" t="s">
        <v>65</v>
      </c>
      <c r="B12" s="13" t="s">
        <v>66</v>
      </c>
      <c r="C12" s="91" t="s">
        <v>29</v>
      </c>
      <c r="D12" s="91" t="s">
        <v>15</v>
      </c>
      <c r="E12" s="37">
        <v>94</v>
      </c>
    </row>
    <row r="13" spans="1:5" ht="15">
      <c r="A13" s="96" t="s">
        <v>75</v>
      </c>
      <c r="B13" s="13" t="s">
        <v>76</v>
      </c>
      <c r="C13" s="91" t="s">
        <v>29</v>
      </c>
      <c r="D13" s="91" t="s">
        <v>15</v>
      </c>
      <c r="E13" s="37">
        <v>94</v>
      </c>
    </row>
    <row r="14" spans="1:5" ht="15">
      <c r="A14" s="96" t="s">
        <v>92</v>
      </c>
      <c r="B14" s="13" t="s">
        <v>93</v>
      </c>
      <c r="C14" s="91" t="s">
        <v>29</v>
      </c>
      <c r="D14" s="91" t="s">
        <v>15</v>
      </c>
      <c r="E14" s="37">
        <v>93</v>
      </c>
    </row>
    <row r="15" spans="1:5" ht="15">
      <c r="A15" s="96" t="s">
        <v>98</v>
      </c>
      <c r="B15" s="13" t="s">
        <v>99</v>
      </c>
      <c r="C15" s="91" t="s">
        <v>29</v>
      </c>
      <c r="D15" s="91" t="s">
        <v>15</v>
      </c>
      <c r="E15" s="55">
        <f>69+24</f>
        <v>93</v>
      </c>
    </row>
    <row r="16" spans="1:5" ht="15">
      <c r="A16" s="96" t="s">
        <v>27</v>
      </c>
      <c r="B16" s="13" t="s">
        <v>28</v>
      </c>
      <c r="C16" s="91" t="s">
        <v>29</v>
      </c>
      <c r="D16" s="91" t="s">
        <v>15</v>
      </c>
      <c r="E16" s="37">
        <v>92</v>
      </c>
    </row>
    <row r="17" spans="1:5" ht="15">
      <c r="A17" s="96" t="s">
        <v>47</v>
      </c>
      <c r="B17" s="13" t="s">
        <v>48</v>
      </c>
      <c r="C17" s="91" t="s">
        <v>29</v>
      </c>
      <c r="D17" s="91" t="s">
        <v>15</v>
      </c>
      <c r="E17" s="37">
        <v>92</v>
      </c>
    </row>
    <row r="18" spans="1:5" ht="15">
      <c r="A18" s="96" t="s">
        <v>100</v>
      </c>
      <c r="B18" s="13" t="s">
        <v>101</v>
      </c>
      <c r="C18" s="91" t="s">
        <v>29</v>
      </c>
      <c r="D18" s="91" t="s">
        <v>15</v>
      </c>
      <c r="E18" s="37">
        <v>89</v>
      </c>
    </row>
    <row r="19" spans="1:5" ht="15">
      <c r="A19" s="96" t="s">
        <v>84</v>
      </c>
      <c r="B19" s="13" t="s">
        <v>85</v>
      </c>
      <c r="C19" s="91" t="s">
        <v>29</v>
      </c>
      <c r="D19" s="91" t="s">
        <v>15</v>
      </c>
      <c r="E19" s="37">
        <v>86</v>
      </c>
    </row>
    <row r="20" spans="1:5" ht="15">
      <c r="A20" s="18" t="s">
        <v>107</v>
      </c>
      <c r="B20" s="18" t="s">
        <v>108</v>
      </c>
      <c r="C20" s="138" t="s">
        <v>29</v>
      </c>
      <c r="D20" s="138" t="s">
        <v>15</v>
      </c>
      <c r="E20" s="41">
        <v>82</v>
      </c>
    </row>
    <row r="21" spans="1:5" ht="15">
      <c r="A21" s="18" t="s">
        <v>118</v>
      </c>
      <c r="B21" s="18" t="s">
        <v>119</v>
      </c>
      <c r="C21" s="91" t="s">
        <v>29</v>
      </c>
      <c r="D21" s="138" t="s">
        <v>15</v>
      </c>
      <c r="E21" s="55">
        <v>81</v>
      </c>
    </row>
    <row r="22" spans="1:5" ht="15">
      <c r="A22" s="18" t="s">
        <v>122</v>
      </c>
      <c r="B22" s="18" t="s">
        <v>123</v>
      </c>
      <c r="C22" s="91" t="s">
        <v>29</v>
      </c>
      <c r="D22" s="138" t="s">
        <v>15</v>
      </c>
      <c r="E22" s="37">
        <v>79</v>
      </c>
    </row>
    <row r="23" spans="1:5" ht="15">
      <c r="A23" s="95" t="s">
        <v>96</v>
      </c>
      <c r="B23" s="95" t="s">
        <v>97</v>
      </c>
      <c r="C23" s="93" t="s">
        <v>29</v>
      </c>
      <c r="D23" s="92" t="s">
        <v>15</v>
      </c>
      <c r="E23" s="37">
        <v>72</v>
      </c>
    </row>
    <row r="24" spans="1:5" ht="15">
      <c r="A24" s="95" t="s">
        <v>120</v>
      </c>
      <c r="B24" s="95" t="s">
        <v>121</v>
      </c>
      <c r="C24" s="93" t="s">
        <v>29</v>
      </c>
      <c r="D24" s="92" t="s">
        <v>15</v>
      </c>
      <c r="E24" s="37">
        <v>56</v>
      </c>
    </row>
    <row r="25" spans="1:5" ht="15">
      <c r="A25" s="95" t="s">
        <v>103</v>
      </c>
      <c r="B25" s="95" t="s">
        <v>104</v>
      </c>
      <c r="C25" s="93" t="s">
        <v>29</v>
      </c>
      <c r="D25" s="92" t="s">
        <v>15</v>
      </c>
      <c r="E25" s="37">
        <v>34</v>
      </c>
    </row>
    <row r="26" spans="1:5" ht="15">
      <c r="A26" s="150" t="s">
        <v>213</v>
      </c>
      <c r="B26" s="150" t="s">
        <v>214</v>
      </c>
      <c r="C26" s="91" t="s">
        <v>29</v>
      </c>
      <c r="D26" s="91" t="s">
        <v>208</v>
      </c>
      <c r="E26" s="37">
        <v>75</v>
      </c>
    </row>
    <row r="27" spans="1:5" ht="15">
      <c r="A27" s="150" t="s">
        <v>221</v>
      </c>
      <c r="B27" s="150" t="s">
        <v>222</v>
      </c>
      <c r="C27" s="91" t="s">
        <v>29</v>
      </c>
      <c r="D27" s="91" t="s">
        <v>208</v>
      </c>
      <c r="E27" s="37">
        <v>72</v>
      </c>
    </row>
    <row r="28" spans="1:5" ht="15">
      <c r="A28" s="13" t="s">
        <v>235</v>
      </c>
      <c r="B28" s="13" t="s">
        <v>236</v>
      </c>
      <c r="C28" s="91" t="s">
        <v>29</v>
      </c>
      <c r="D28" s="91" t="s">
        <v>225</v>
      </c>
      <c r="E28" s="37">
        <v>95</v>
      </c>
    </row>
    <row r="29" spans="1:5" ht="15">
      <c r="A29" s="13" t="s">
        <v>233</v>
      </c>
      <c r="B29" s="13" t="s">
        <v>234</v>
      </c>
      <c r="C29" s="91" t="s">
        <v>29</v>
      </c>
      <c r="D29" s="91" t="s">
        <v>225</v>
      </c>
      <c r="E29" s="37">
        <v>92</v>
      </c>
    </row>
    <row r="30" spans="1:5" ht="15">
      <c r="A30" s="13" t="s">
        <v>247</v>
      </c>
      <c r="B30" s="13" t="s">
        <v>248</v>
      </c>
      <c r="C30" s="91" t="s">
        <v>29</v>
      </c>
      <c r="D30" s="91" t="s">
        <v>225</v>
      </c>
      <c r="E30" s="37">
        <v>92</v>
      </c>
    </row>
    <row r="31" spans="1:5" ht="15">
      <c r="A31" s="13" t="s">
        <v>230</v>
      </c>
      <c r="B31" s="13" t="s">
        <v>231</v>
      </c>
      <c r="C31" s="91" t="s">
        <v>29</v>
      </c>
      <c r="D31" s="91" t="s">
        <v>225</v>
      </c>
      <c r="E31" s="37">
        <v>84</v>
      </c>
    </row>
    <row r="32" spans="1:5" ht="15">
      <c r="A32" s="13" t="s">
        <v>283</v>
      </c>
      <c r="B32" s="13" t="s">
        <v>284</v>
      </c>
      <c r="C32" s="138" t="s">
        <v>29</v>
      </c>
      <c r="D32" s="91" t="s">
        <v>270</v>
      </c>
      <c r="E32" s="37">
        <v>68</v>
      </c>
    </row>
    <row r="33" spans="1:5" ht="15">
      <c r="A33" s="13" t="s">
        <v>259</v>
      </c>
      <c r="B33" s="13" t="s">
        <v>260</v>
      </c>
      <c r="C33" s="91" t="s">
        <v>29</v>
      </c>
      <c r="D33" s="91" t="s">
        <v>252</v>
      </c>
      <c r="E33" s="37">
        <v>95</v>
      </c>
    </row>
    <row r="34" spans="1:5" ht="15">
      <c r="A34" s="95" t="s">
        <v>265</v>
      </c>
      <c r="B34" s="95" t="s">
        <v>266</v>
      </c>
      <c r="C34" s="93" t="s">
        <v>29</v>
      </c>
      <c r="D34" s="93" t="s">
        <v>252</v>
      </c>
      <c r="E34" s="46">
        <v>95</v>
      </c>
    </row>
    <row r="35" spans="1:5" ht="15">
      <c r="A35" s="95" t="s">
        <v>295</v>
      </c>
      <c r="B35" s="95" t="s">
        <v>296</v>
      </c>
      <c r="C35" s="93" t="s">
        <v>29</v>
      </c>
      <c r="D35" s="93" t="s">
        <v>288</v>
      </c>
      <c r="E35" s="46">
        <v>77</v>
      </c>
    </row>
    <row r="36" spans="1:5" ht="15">
      <c r="A36" s="95" t="s">
        <v>291</v>
      </c>
      <c r="B36" s="95" t="s">
        <v>292</v>
      </c>
      <c r="C36" s="93" t="s">
        <v>29</v>
      </c>
      <c r="D36" s="93" t="s">
        <v>288</v>
      </c>
      <c r="E36" s="46">
        <v>60</v>
      </c>
    </row>
    <row r="37" spans="1:5" ht="15">
      <c r="A37" s="132" t="s">
        <v>293</v>
      </c>
      <c r="B37" s="95" t="s">
        <v>294</v>
      </c>
      <c r="C37" s="93" t="s">
        <v>29</v>
      </c>
      <c r="D37" s="93" t="s">
        <v>288</v>
      </c>
      <c r="E37" s="46">
        <v>55</v>
      </c>
    </row>
    <row r="38" spans="1:5" ht="15">
      <c r="A38" s="132" t="s">
        <v>303</v>
      </c>
      <c r="B38" s="95" t="s">
        <v>304</v>
      </c>
      <c r="C38" s="93" t="s">
        <v>29</v>
      </c>
      <c r="D38" s="93" t="s">
        <v>299</v>
      </c>
      <c r="E38" s="46">
        <v>92</v>
      </c>
    </row>
    <row r="39" spans="1:5" ht="15">
      <c r="A39" s="13" t="s">
        <v>84</v>
      </c>
      <c r="B39" s="13" t="s">
        <v>301</v>
      </c>
      <c r="C39" s="138" t="s">
        <v>29</v>
      </c>
      <c r="D39" s="91" t="s">
        <v>299</v>
      </c>
      <c r="E39" s="37">
        <v>86</v>
      </c>
    </row>
    <row r="40" spans="1:5" ht="16.7">
      <c r="A40" s="243" t="s">
        <v>305</v>
      </c>
      <c r="B40" s="243"/>
      <c r="C40" s="243"/>
      <c r="D40" s="243"/>
      <c r="E40" s="243"/>
    </row>
    <row r="41" spans="1:5" ht="19.35">
      <c r="A41" s="10" t="s">
        <v>0</v>
      </c>
      <c r="B41" s="10" t="s">
        <v>1</v>
      </c>
      <c r="C41" s="10" t="s">
        <v>2</v>
      </c>
      <c r="D41" s="10" t="s">
        <v>3</v>
      </c>
      <c r="E41" s="14" t="s">
        <v>5</v>
      </c>
    </row>
    <row r="42" spans="1:5" ht="15">
      <c r="A42" s="18" t="s">
        <v>329</v>
      </c>
      <c r="B42" s="18" t="s">
        <v>330</v>
      </c>
      <c r="C42" s="138" t="s">
        <v>29</v>
      </c>
      <c r="D42" s="138" t="s">
        <v>308</v>
      </c>
      <c r="E42" s="41">
        <v>93</v>
      </c>
    </row>
    <row r="43" spans="1:5" ht="15">
      <c r="A43" s="13" t="s">
        <v>333</v>
      </c>
      <c r="B43" s="13" t="s">
        <v>332</v>
      </c>
      <c r="C43" s="91" t="s">
        <v>29</v>
      </c>
      <c r="D43" s="138" t="s">
        <v>308</v>
      </c>
      <c r="E43" s="37">
        <v>88</v>
      </c>
    </row>
    <row r="44" spans="1:5" ht="15">
      <c r="A44" s="13" t="s">
        <v>349</v>
      </c>
      <c r="B44" s="13" t="s">
        <v>350</v>
      </c>
      <c r="C44" s="91" t="s">
        <v>29</v>
      </c>
      <c r="D44" s="138" t="s">
        <v>308</v>
      </c>
      <c r="E44" s="37">
        <v>83</v>
      </c>
    </row>
    <row r="45" spans="1:5" ht="15">
      <c r="A45" s="13" t="s">
        <v>62</v>
      </c>
      <c r="B45" s="13" t="s">
        <v>214</v>
      </c>
      <c r="C45" s="91" t="s">
        <v>29</v>
      </c>
      <c r="D45" s="138" t="s">
        <v>308</v>
      </c>
      <c r="E45" s="37">
        <v>82</v>
      </c>
    </row>
    <row r="46" spans="1:5" ht="15">
      <c r="A46" s="13" t="s">
        <v>341</v>
      </c>
      <c r="B46" s="13" t="s">
        <v>342</v>
      </c>
      <c r="C46" s="91" t="s">
        <v>29</v>
      </c>
      <c r="D46" s="138" t="s">
        <v>308</v>
      </c>
      <c r="E46" s="37">
        <v>78</v>
      </c>
    </row>
    <row r="47" spans="1:5" ht="15">
      <c r="A47" s="13" t="s">
        <v>355</v>
      </c>
      <c r="B47" s="13" t="s">
        <v>356</v>
      </c>
      <c r="C47" s="91" t="s">
        <v>29</v>
      </c>
      <c r="D47" s="138" t="s">
        <v>308</v>
      </c>
      <c r="E47" s="37">
        <v>77</v>
      </c>
    </row>
    <row r="48" spans="1:5" ht="15">
      <c r="A48" s="13" t="s">
        <v>338</v>
      </c>
      <c r="B48" s="13" t="s">
        <v>339</v>
      </c>
      <c r="C48" s="91" t="s">
        <v>29</v>
      </c>
      <c r="D48" s="138" t="s">
        <v>308</v>
      </c>
      <c r="E48" s="37">
        <v>75</v>
      </c>
    </row>
    <row r="49" spans="1:5" ht="15">
      <c r="A49" s="18" t="s">
        <v>343</v>
      </c>
      <c r="B49" s="18" t="s">
        <v>344</v>
      </c>
      <c r="C49" s="91" t="s">
        <v>345</v>
      </c>
      <c r="D49" s="138" t="s">
        <v>305</v>
      </c>
      <c r="E49" s="37">
        <v>64</v>
      </c>
    </row>
    <row r="50" spans="1:5" ht="15">
      <c r="A50" s="13" t="s">
        <v>351</v>
      </c>
      <c r="B50" s="13" t="s">
        <v>352</v>
      </c>
      <c r="C50" s="91" t="s">
        <v>29</v>
      </c>
      <c r="D50" s="138" t="s">
        <v>308</v>
      </c>
      <c r="E50" s="37">
        <v>59</v>
      </c>
    </row>
    <row r="51" spans="1:5" ht="15">
      <c r="A51" s="13" t="s">
        <v>359</v>
      </c>
      <c r="B51" s="13" t="s">
        <v>360</v>
      </c>
      <c r="C51" s="91" t="s">
        <v>29</v>
      </c>
      <c r="D51" s="138" t="s">
        <v>308</v>
      </c>
      <c r="E51" s="37"/>
    </row>
    <row r="52" spans="1:5" ht="15">
      <c r="A52" s="13" t="s">
        <v>369</v>
      </c>
      <c r="B52" s="13" t="s">
        <v>142</v>
      </c>
      <c r="C52" s="91" t="s">
        <v>29</v>
      </c>
      <c r="D52" s="138" t="s">
        <v>308</v>
      </c>
      <c r="E52" s="37"/>
    </row>
    <row r="53" spans="1:5" ht="15">
      <c r="A53" s="13" t="s">
        <v>365</v>
      </c>
      <c r="B53" s="13" t="s">
        <v>93</v>
      </c>
      <c r="C53" s="91" t="s">
        <v>29</v>
      </c>
      <c r="D53" s="138" t="s">
        <v>308</v>
      </c>
      <c r="E53" s="37"/>
    </row>
    <row r="54" spans="1:5" ht="15">
      <c r="A54" s="99"/>
      <c r="B54" s="99"/>
      <c r="E54" s="100"/>
    </row>
    <row r="55" spans="1:5" ht="15">
      <c r="A55" s="17"/>
      <c r="B55" s="17"/>
      <c r="C55" s="6"/>
      <c r="D55" s="6"/>
      <c r="E55" s="100"/>
    </row>
    <row r="56" ht="15">
      <c r="E56" s="100"/>
    </row>
    <row r="57" ht="15">
      <c r="E57" s="100"/>
    </row>
    <row r="58" ht="15">
      <c r="E58" s="100"/>
    </row>
    <row r="59" ht="15">
      <c r="E59" s="100"/>
    </row>
    <row r="60" ht="15">
      <c r="E60" s="100"/>
    </row>
    <row r="61" ht="15">
      <c r="E61" s="100"/>
    </row>
    <row r="62" ht="15">
      <c r="E62" s="100"/>
    </row>
    <row r="63" ht="15">
      <c r="E63" s="100"/>
    </row>
    <row r="64" ht="15">
      <c r="E64" s="100"/>
    </row>
    <row r="65" ht="15">
      <c r="E65" s="100"/>
    </row>
    <row r="66" ht="15">
      <c r="E66" s="100"/>
    </row>
    <row r="67" ht="15">
      <c r="E67" s="100"/>
    </row>
    <row r="68" ht="15">
      <c r="E68" s="100"/>
    </row>
    <row r="69" ht="15">
      <c r="E69" s="100"/>
    </row>
    <row r="70" ht="15">
      <c r="E70" s="100"/>
    </row>
    <row r="71" ht="15">
      <c r="E71" s="100"/>
    </row>
    <row r="72" ht="15">
      <c r="E72" s="100"/>
    </row>
    <row r="73" ht="15">
      <c r="E73" s="100"/>
    </row>
    <row r="74" ht="15">
      <c r="E74" s="100"/>
    </row>
    <row r="75" ht="15">
      <c r="E75" s="100"/>
    </row>
    <row r="76" ht="15">
      <c r="E76" s="100"/>
    </row>
    <row r="77" ht="15">
      <c r="E77" s="100"/>
    </row>
    <row r="78" ht="15">
      <c r="E78" s="100"/>
    </row>
    <row r="79" ht="15">
      <c r="E79" s="100"/>
    </row>
    <row r="80" ht="15">
      <c r="E80" s="100"/>
    </row>
    <row r="81" ht="15">
      <c r="E81" s="100"/>
    </row>
    <row r="82" ht="15">
      <c r="E82" s="100"/>
    </row>
    <row r="83" ht="15">
      <c r="E83" s="100"/>
    </row>
    <row r="84" ht="15">
      <c r="E84" s="100"/>
    </row>
    <row r="85" ht="15">
      <c r="E85" s="100"/>
    </row>
    <row r="86" ht="15">
      <c r="E86" s="100"/>
    </row>
    <row r="87" ht="15">
      <c r="E87" s="100"/>
    </row>
    <row r="88" ht="15">
      <c r="E88" s="100"/>
    </row>
    <row r="89" ht="15">
      <c r="E89" s="100"/>
    </row>
    <row r="90" ht="15">
      <c r="E90" s="100"/>
    </row>
    <row r="91" ht="15">
      <c r="E91" s="100"/>
    </row>
    <row r="92" ht="15">
      <c r="E92" s="100"/>
    </row>
    <row r="93" ht="15">
      <c r="E93" s="100"/>
    </row>
    <row r="94" ht="15">
      <c r="E94" s="100"/>
    </row>
    <row r="95" ht="15">
      <c r="E95" s="100"/>
    </row>
    <row r="96" ht="15">
      <c r="E96" s="100"/>
    </row>
    <row r="97" ht="15">
      <c r="E97" s="100"/>
    </row>
    <row r="98" ht="15">
      <c r="E98" s="100"/>
    </row>
    <row r="99" ht="15">
      <c r="E99" s="100"/>
    </row>
    <row r="100" ht="15">
      <c r="E100" s="100"/>
    </row>
    <row r="101" ht="15">
      <c r="E101" s="100"/>
    </row>
    <row r="102" ht="15">
      <c r="E102" s="100"/>
    </row>
    <row r="103" ht="15">
      <c r="E103" s="100"/>
    </row>
    <row r="104" ht="15">
      <c r="E104" s="100"/>
    </row>
    <row r="105" ht="15">
      <c r="E105" s="100"/>
    </row>
    <row r="106" ht="15">
      <c r="E106" s="100"/>
    </row>
    <row r="107" ht="15">
      <c r="E107" s="100"/>
    </row>
    <row r="108" ht="15">
      <c r="E108" s="100"/>
    </row>
    <row r="109" ht="15">
      <c r="E109" s="100"/>
    </row>
    <row r="110" ht="15">
      <c r="E110" s="100"/>
    </row>
    <row r="111" ht="15">
      <c r="E111" s="100"/>
    </row>
    <row r="112" ht="15">
      <c r="E112" s="100"/>
    </row>
    <row r="113" ht="15">
      <c r="E113" s="100"/>
    </row>
    <row r="114" ht="15">
      <c r="E114" s="100"/>
    </row>
    <row r="115" ht="15">
      <c r="E115" s="100"/>
    </row>
    <row r="116" ht="15">
      <c r="E116" s="100"/>
    </row>
    <row r="117" ht="15">
      <c r="E117" s="100"/>
    </row>
    <row r="118" ht="15">
      <c r="E118" s="100"/>
    </row>
    <row r="119" ht="15">
      <c r="E119" s="100"/>
    </row>
    <row r="120" ht="15">
      <c r="E120" s="100"/>
    </row>
    <row r="121" ht="15">
      <c r="E121" s="100"/>
    </row>
    <row r="122" ht="15">
      <c r="E122" s="100"/>
    </row>
    <row r="123" ht="15">
      <c r="E123" s="100"/>
    </row>
    <row r="124" ht="15">
      <c r="E124" s="100"/>
    </row>
    <row r="125" ht="15">
      <c r="E125" s="100"/>
    </row>
    <row r="126" ht="15">
      <c r="E126" s="100"/>
    </row>
    <row r="127" ht="15">
      <c r="E127" s="100"/>
    </row>
    <row r="128" ht="15">
      <c r="E128" s="100"/>
    </row>
    <row r="129" spans="1:5" ht="15">
      <c r="A129" s="20"/>
      <c r="B129" s="20"/>
      <c r="C129" s="20"/>
      <c r="D129" s="20"/>
      <c r="E129" s="101"/>
    </row>
  </sheetData>
  <mergeCells count="1">
    <mergeCell ref="A40:E40"/>
  </mergeCells>
  <printOptions/>
  <pageMargins left="0.7" right="0.7" top="0.75" bottom="0.75" header="0.3" footer="0.3"/>
  <pageSetup orientation="portrait" paperSize="9"/>
  <tableParts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1C47F-8EBD-401E-8C79-CC7B99D0BD07}">
  <dimension ref="A1:E92"/>
  <sheetViews>
    <sheetView workbookViewId="0" topLeftCell="A1">
      <pane ySplit="1" topLeftCell="A28" activePane="bottomLeft" state="frozen"/>
      <selection pane="bottomLeft" activeCell="E35" sqref="E35:E42"/>
    </sheetView>
  </sheetViews>
  <sheetFormatPr defaultColWidth="9.140625" defaultRowHeight="15"/>
  <cols>
    <col min="1" max="4" width="9.7109375" style="13" customWidth="1"/>
    <col min="5" max="5" width="12.421875" style="3" customWidth="1"/>
  </cols>
  <sheetData>
    <row r="1" spans="1:5" ht="19.35">
      <c r="A1" s="10" t="s">
        <v>0</v>
      </c>
      <c r="B1" s="10" t="s">
        <v>1</v>
      </c>
      <c r="C1" s="10" t="s">
        <v>2</v>
      </c>
      <c r="D1" s="10" t="s">
        <v>3</v>
      </c>
      <c r="E1" s="11" t="s">
        <v>6</v>
      </c>
    </row>
    <row r="2" spans="1:5" ht="19.35">
      <c r="A2" s="10" t="s">
        <v>0</v>
      </c>
      <c r="B2" s="10" t="s">
        <v>1</v>
      </c>
      <c r="C2" s="10" t="s">
        <v>2</v>
      </c>
      <c r="D2" s="10" t="s">
        <v>3</v>
      </c>
      <c r="E2" s="11" t="s">
        <v>6</v>
      </c>
    </row>
    <row r="3" spans="1:5" ht="15">
      <c r="A3" s="50" t="s">
        <v>122</v>
      </c>
      <c r="B3" s="6" t="s">
        <v>142</v>
      </c>
      <c r="C3" s="24" t="s">
        <v>29</v>
      </c>
      <c r="D3" s="24" t="s">
        <v>134</v>
      </c>
      <c r="E3" s="38">
        <v>89</v>
      </c>
    </row>
    <row r="4" spans="1:5" ht="15">
      <c r="A4" s="50" t="s">
        <v>75</v>
      </c>
      <c r="B4" s="6" t="s">
        <v>76</v>
      </c>
      <c r="C4" s="24" t="s">
        <v>29</v>
      </c>
      <c r="D4" s="24" t="s">
        <v>15</v>
      </c>
      <c r="E4" s="38">
        <v>85</v>
      </c>
    </row>
    <row r="5" spans="1:5" ht="15">
      <c r="A5" s="50" t="s">
        <v>52</v>
      </c>
      <c r="B5" s="6" t="s">
        <v>53</v>
      </c>
      <c r="C5" s="24" t="s">
        <v>29</v>
      </c>
      <c r="D5" s="24" t="s">
        <v>15</v>
      </c>
      <c r="E5" s="38">
        <v>83</v>
      </c>
    </row>
    <row r="6" spans="1:5" ht="15">
      <c r="A6" s="50" t="s">
        <v>77</v>
      </c>
      <c r="B6" s="6" t="s">
        <v>78</v>
      </c>
      <c r="C6" s="24" t="s">
        <v>29</v>
      </c>
      <c r="D6" s="24" t="s">
        <v>15</v>
      </c>
      <c r="E6" s="38">
        <v>81</v>
      </c>
    </row>
    <row r="7" spans="1:5" ht="15">
      <c r="A7" s="50" t="s">
        <v>160</v>
      </c>
      <c r="B7" s="6" t="s">
        <v>161</v>
      </c>
      <c r="C7" s="24" t="s">
        <v>29</v>
      </c>
      <c r="D7" s="24" t="s">
        <v>134</v>
      </c>
      <c r="E7" s="38">
        <v>78</v>
      </c>
    </row>
    <row r="8" spans="1:5" ht="15">
      <c r="A8" s="50" t="s">
        <v>65</v>
      </c>
      <c r="B8" s="6" t="s">
        <v>66</v>
      </c>
      <c r="C8" s="24" t="s">
        <v>29</v>
      </c>
      <c r="D8" s="24" t="s">
        <v>15</v>
      </c>
      <c r="E8" s="38">
        <v>77</v>
      </c>
    </row>
    <row r="9" spans="1:5" ht="15">
      <c r="A9" s="50" t="s">
        <v>265</v>
      </c>
      <c r="B9" s="6" t="s">
        <v>266</v>
      </c>
      <c r="C9" s="24" t="s">
        <v>29</v>
      </c>
      <c r="D9" s="24" t="s">
        <v>252</v>
      </c>
      <c r="E9" s="38">
        <v>75</v>
      </c>
    </row>
    <row r="10" spans="1:5" ht="15">
      <c r="A10" s="50" t="s">
        <v>98</v>
      </c>
      <c r="B10" s="6" t="s">
        <v>99</v>
      </c>
      <c r="C10" s="24" t="s">
        <v>29</v>
      </c>
      <c r="D10" s="24" t="s">
        <v>15</v>
      </c>
      <c r="E10" s="38">
        <v>72</v>
      </c>
    </row>
    <row r="11" spans="1:5" ht="15">
      <c r="A11" s="165" t="s">
        <v>180</v>
      </c>
      <c r="B11" s="160" t="s">
        <v>181</v>
      </c>
      <c r="C11" s="161" t="s">
        <v>29</v>
      </c>
      <c r="D11" s="24" t="s">
        <v>173</v>
      </c>
      <c r="E11" s="38">
        <v>72</v>
      </c>
    </row>
    <row r="12" spans="1:5" ht="15">
      <c r="A12" s="8" t="s">
        <v>259</v>
      </c>
      <c r="B12" s="8" t="s">
        <v>260</v>
      </c>
      <c r="C12" s="23" t="s">
        <v>29</v>
      </c>
      <c r="D12" s="23" t="s">
        <v>252</v>
      </c>
      <c r="E12" s="42">
        <v>71</v>
      </c>
    </row>
    <row r="13" spans="1:5" ht="15">
      <c r="A13" s="8" t="s">
        <v>230</v>
      </c>
      <c r="B13" s="8" t="s">
        <v>231</v>
      </c>
      <c r="C13" s="24" t="s">
        <v>29</v>
      </c>
      <c r="D13" s="23" t="s">
        <v>225</v>
      </c>
      <c r="E13" s="38">
        <v>70</v>
      </c>
    </row>
    <row r="14" spans="1:5" ht="15">
      <c r="A14" s="8" t="s">
        <v>303</v>
      </c>
      <c r="B14" s="8" t="s">
        <v>304</v>
      </c>
      <c r="C14" s="24" t="s">
        <v>29</v>
      </c>
      <c r="D14" s="23" t="s">
        <v>299</v>
      </c>
      <c r="E14" s="38">
        <v>70</v>
      </c>
    </row>
    <row r="15" spans="1:5" ht="15">
      <c r="A15" s="29" t="s">
        <v>199</v>
      </c>
      <c r="B15" s="29" t="s">
        <v>200</v>
      </c>
      <c r="C15" s="30" t="s">
        <v>29</v>
      </c>
      <c r="D15" s="26" t="s">
        <v>173</v>
      </c>
      <c r="E15" s="43">
        <v>69</v>
      </c>
    </row>
    <row r="16" spans="1:5" ht="15">
      <c r="A16" s="21" t="s">
        <v>233</v>
      </c>
      <c r="B16" s="21" t="s">
        <v>234</v>
      </c>
      <c r="C16" s="27" t="s">
        <v>29</v>
      </c>
      <c r="D16" s="26" t="s">
        <v>225</v>
      </c>
      <c r="E16" s="38">
        <v>69</v>
      </c>
    </row>
    <row r="17" spans="1:5" ht="15">
      <c r="A17" s="21" t="s">
        <v>54</v>
      </c>
      <c r="B17" s="21" t="s">
        <v>55</v>
      </c>
      <c r="C17" s="27" t="s">
        <v>29</v>
      </c>
      <c r="D17" s="26" t="s">
        <v>15</v>
      </c>
      <c r="E17" s="38">
        <v>68</v>
      </c>
    </row>
    <row r="18" spans="1:5" ht="15">
      <c r="A18" s="21" t="s">
        <v>92</v>
      </c>
      <c r="B18" s="21" t="s">
        <v>93</v>
      </c>
      <c r="C18" s="27" t="s">
        <v>29</v>
      </c>
      <c r="D18" s="26" t="s">
        <v>15</v>
      </c>
      <c r="E18" s="38">
        <v>65</v>
      </c>
    </row>
    <row r="19" spans="1:5" ht="15">
      <c r="A19" s="6" t="s">
        <v>283</v>
      </c>
      <c r="B19" s="6" t="s">
        <v>284</v>
      </c>
      <c r="C19" s="24" t="s">
        <v>29</v>
      </c>
      <c r="D19" s="24" t="s">
        <v>270</v>
      </c>
      <c r="E19" s="38">
        <v>65</v>
      </c>
    </row>
    <row r="20" spans="1:5" ht="15">
      <c r="A20" s="6" t="s">
        <v>169</v>
      </c>
      <c r="B20" s="6" t="s">
        <v>170</v>
      </c>
      <c r="C20" s="24" t="s">
        <v>29</v>
      </c>
      <c r="D20" s="24" t="s">
        <v>134</v>
      </c>
      <c r="E20" s="38">
        <v>64</v>
      </c>
    </row>
    <row r="21" spans="1:5" ht="15">
      <c r="A21" s="6" t="s">
        <v>235</v>
      </c>
      <c r="B21" s="6" t="s">
        <v>236</v>
      </c>
      <c r="C21" s="24" t="s">
        <v>29</v>
      </c>
      <c r="D21" s="24" t="s">
        <v>225</v>
      </c>
      <c r="E21" s="38">
        <v>63</v>
      </c>
    </row>
    <row r="22" spans="1:5" ht="15">
      <c r="A22" s="6" t="s">
        <v>107</v>
      </c>
      <c r="B22" s="6" t="s">
        <v>108</v>
      </c>
      <c r="C22" s="24" t="s">
        <v>29</v>
      </c>
      <c r="D22" s="24" t="s">
        <v>15</v>
      </c>
      <c r="E22" s="38">
        <v>62</v>
      </c>
    </row>
    <row r="23" spans="1:5" ht="15">
      <c r="A23" s="160" t="s">
        <v>190</v>
      </c>
      <c r="B23" s="160" t="s">
        <v>181</v>
      </c>
      <c r="C23" s="161" t="s">
        <v>29</v>
      </c>
      <c r="D23" s="24" t="s">
        <v>173</v>
      </c>
      <c r="E23" s="38">
        <v>62</v>
      </c>
    </row>
    <row r="24" spans="1:5" ht="15">
      <c r="A24" s="6" t="s">
        <v>247</v>
      </c>
      <c r="B24" s="6" t="s">
        <v>248</v>
      </c>
      <c r="C24" s="24" t="s">
        <v>29</v>
      </c>
      <c r="D24" s="24" t="s">
        <v>225</v>
      </c>
      <c r="E24" s="38">
        <v>61</v>
      </c>
    </row>
    <row r="25" spans="1:5" ht="15">
      <c r="A25" s="6" t="s">
        <v>118</v>
      </c>
      <c r="B25" s="6" t="s">
        <v>119</v>
      </c>
      <c r="C25" s="23" t="s">
        <v>29</v>
      </c>
      <c r="D25" s="24" t="s">
        <v>15</v>
      </c>
      <c r="E25" s="43">
        <v>60</v>
      </c>
    </row>
    <row r="26" spans="1:5" ht="15">
      <c r="A26" s="6" t="s">
        <v>293</v>
      </c>
      <c r="B26" s="6" t="s">
        <v>294</v>
      </c>
      <c r="C26" s="23" t="s">
        <v>29</v>
      </c>
      <c r="D26" s="24" t="s">
        <v>288</v>
      </c>
      <c r="E26" s="43">
        <v>56</v>
      </c>
    </row>
    <row r="27" spans="1:5" ht="15">
      <c r="A27" s="31" t="s">
        <v>213</v>
      </c>
      <c r="B27" s="31" t="s">
        <v>214</v>
      </c>
      <c r="C27" s="24" t="s">
        <v>29</v>
      </c>
      <c r="D27" s="24" t="s">
        <v>208</v>
      </c>
      <c r="E27" s="38">
        <v>55</v>
      </c>
    </row>
    <row r="28" spans="1:5" ht="15">
      <c r="A28" s="29" t="s">
        <v>196</v>
      </c>
      <c r="B28" s="29" t="s">
        <v>148</v>
      </c>
      <c r="C28" s="30" t="s">
        <v>29</v>
      </c>
      <c r="D28" s="27" t="s">
        <v>173</v>
      </c>
      <c r="E28" s="47">
        <v>54</v>
      </c>
    </row>
    <row r="29" spans="1:5" ht="15">
      <c r="A29" s="21" t="s">
        <v>84</v>
      </c>
      <c r="B29" s="21" t="s">
        <v>301</v>
      </c>
      <c r="C29" s="27" t="s">
        <v>29</v>
      </c>
      <c r="D29" s="27" t="s">
        <v>299</v>
      </c>
      <c r="E29" s="48">
        <v>54</v>
      </c>
    </row>
    <row r="30" spans="1:5" ht="15">
      <c r="A30" s="21" t="s">
        <v>295</v>
      </c>
      <c r="B30" s="21" t="s">
        <v>296</v>
      </c>
      <c r="C30" s="27" t="s">
        <v>29</v>
      </c>
      <c r="D30" s="27" t="s">
        <v>288</v>
      </c>
      <c r="E30" s="48">
        <v>52</v>
      </c>
    </row>
    <row r="31" spans="1:5" ht="15">
      <c r="A31" s="79" t="s">
        <v>291</v>
      </c>
      <c r="B31" s="21" t="s">
        <v>292</v>
      </c>
      <c r="C31" s="27" t="s">
        <v>29</v>
      </c>
      <c r="D31" s="27" t="s">
        <v>288</v>
      </c>
      <c r="E31" s="48">
        <v>48</v>
      </c>
    </row>
    <row r="32" spans="1:5" ht="15">
      <c r="A32" s="166" t="s">
        <v>221</v>
      </c>
      <c r="B32" s="167" t="s">
        <v>222</v>
      </c>
      <c r="C32" s="27" t="s">
        <v>29</v>
      </c>
      <c r="D32" s="27" t="s">
        <v>208</v>
      </c>
      <c r="E32" s="48">
        <v>43</v>
      </c>
    </row>
    <row r="33" spans="1:5" ht="16.7">
      <c r="A33" s="231" t="s">
        <v>383</v>
      </c>
      <c r="B33" s="232"/>
      <c r="C33" s="232"/>
      <c r="D33" s="232"/>
      <c r="E33" s="232"/>
    </row>
    <row r="34" spans="1:5" ht="19.35">
      <c r="A34" s="10" t="s">
        <v>0</v>
      </c>
      <c r="B34" s="10" t="s">
        <v>1</v>
      </c>
      <c r="C34" s="10" t="s">
        <v>2</v>
      </c>
      <c r="D34" s="10" t="s">
        <v>3</v>
      </c>
      <c r="E34" s="11" t="s">
        <v>6</v>
      </c>
    </row>
    <row r="35" spans="1:5" ht="15">
      <c r="A35" s="8" t="s">
        <v>329</v>
      </c>
      <c r="B35" s="8" t="s">
        <v>330</v>
      </c>
      <c r="C35" s="23" t="s">
        <v>29</v>
      </c>
      <c r="D35" s="23" t="s">
        <v>308</v>
      </c>
      <c r="E35" s="42">
        <v>69</v>
      </c>
    </row>
    <row r="36" spans="1:5" ht="15">
      <c r="A36" s="6" t="s">
        <v>333</v>
      </c>
      <c r="B36" s="6" t="s">
        <v>332</v>
      </c>
      <c r="C36" s="24" t="s">
        <v>29</v>
      </c>
      <c r="D36" s="23" t="s">
        <v>308</v>
      </c>
      <c r="E36" s="38">
        <v>63</v>
      </c>
    </row>
    <row r="37" spans="1:5" ht="15">
      <c r="A37" s="6" t="s">
        <v>338</v>
      </c>
      <c r="B37" s="6" t="s">
        <v>339</v>
      </c>
      <c r="C37" s="24" t="s">
        <v>29</v>
      </c>
      <c r="D37" s="23" t="s">
        <v>308</v>
      </c>
      <c r="E37" s="38">
        <v>61</v>
      </c>
    </row>
    <row r="38" spans="1:5" ht="15">
      <c r="A38" s="6" t="s">
        <v>343</v>
      </c>
      <c r="B38" s="6" t="s">
        <v>344</v>
      </c>
      <c r="C38" s="24" t="s">
        <v>345</v>
      </c>
      <c r="D38" s="23" t="s">
        <v>305</v>
      </c>
      <c r="E38" s="38">
        <v>60</v>
      </c>
    </row>
    <row r="39" spans="1:5" ht="15">
      <c r="A39" s="6" t="s">
        <v>62</v>
      </c>
      <c r="B39" s="6" t="s">
        <v>214</v>
      </c>
      <c r="C39" s="24" t="s">
        <v>29</v>
      </c>
      <c r="D39" s="23" t="s">
        <v>308</v>
      </c>
      <c r="E39" s="38">
        <v>57</v>
      </c>
    </row>
    <row r="40" spans="1:5" ht="15">
      <c r="A40" s="6" t="s">
        <v>359</v>
      </c>
      <c r="B40" s="6" t="s">
        <v>360</v>
      </c>
      <c r="C40" s="24" t="s">
        <v>29</v>
      </c>
      <c r="D40" s="23" t="s">
        <v>308</v>
      </c>
      <c r="E40" s="38">
        <v>48</v>
      </c>
    </row>
    <row r="41" spans="1:5" ht="15">
      <c r="A41" s="6" t="s">
        <v>341</v>
      </c>
      <c r="B41" s="6" t="s">
        <v>342</v>
      </c>
      <c r="C41" s="24" t="s">
        <v>29</v>
      </c>
      <c r="D41" s="23" t="s">
        <v>308</v>
      </c>
      <c r="E41" s="38">
        <v>42</v>
      </c>
    </row>
    <row r="42" spans="1:5" ht="15">
      <c r="A42" s="6" t="s">
        <v>351</v>
      </c>
      <c r="B42" s="6" t="s">
        <v>352</v>
      </c>
      <c r="C42" s="24" t="s">
        <v>29</v>
      </c>
      <c r="D42" s="24" t="s">
        <v>308</v>
      </c>
      <c r="E42" s="38">
        <v>30</v>
      </c>
    </row>
    <row r="43" ht="15">
      <c r="E43" s="102"/>
    </row>
    <row r="44" ht="15">
      <c r="E44" s="102"/>
    </row>
    <row r="45" ht="15">
      <c r="E45" s="102"/>
    </row>
    <row r="46" ht="15">
      <c r="E46" s="102"/>
    </row>
    <row r="47" ht="15">
      <c r="E47" s="102"/>
    </row>
    <row r="48" ht="15">
      <c r="E48" s="102"/>
    </row>
    <row r="49" ht="15">
      <c r="E49" s="102"/>
    </row>
    <row r="50" ht="15">
      <c r="E50" s="102"/>
    </row>
    <row r="51" ht="15">
      <c r="E51" s="102"/>
    </row>
    <row r="52" ht="15">
      <c r="E52" s="102"/>
    </row>
    <row r="53" ht="15">
      <c r="E53" s="102"/>
    </row>
    <row r="54" ht="15">
      <c r="E54" s="102"/>
    </row>
    <row r="55" ht="15">
      <c r="E55" s="102"/>
    </row>
    <row r="56" ht="15">
      <c r="E56" s="102"/>
    </row>
    <row r="57" ht="15">
      <c r="E57" s="102"/>
    </row>
    <row r="58" ht="15">
      <c r="E58" s="102"/>
    </row>
    <row r="59" ht="15">
      <c r="E59" s="102"/>
    </row>
    <row r="60" ht="15">
      <c r="E60" s="102"/>
    </row>
    <row r="61" ht="15">
      <c r="E61" s="102"/>
    </row>
    <row r="62" ht="15">
      <c r="E62" s="102"/>
    </row>
    <row r="63" ht="15">
      <c r="E63" s="102"/>
    </row>
    <row r="64" ht="15">
      <c r="E64" s="102"/>
    </row>
    <row r="65" ht="15">
      <c r="E65" s="102"/>
    </row>
    <row r="66" ht="15">
      <c r="E66" s="102"/>
    </row>
    <row r="67" ht="15">
      <c r="E67" s="102"/>
    </row>
    <row r="68" ht="15">
      <c r="E68" s="102"/>
    </row>
    <row r="69" ht="15">
      <c r="E69" s="102"/>
    </row>
    <row r="70" ht="15">
      <c r="E70" s="102"/>
    </row>
    <row r="71" ht="15">
      <c r="E71" s="102"/>
    </row>
    <row r="72" ht="15">
      <c r="E72" s="102"/>
    </row>
    <row r="73" ht="15">
      <c r="E73" s="102"/>
    </row>
    <row r="74" ht="15">
      <c r="E74" s="102"/>
    </row>
    <row r="75" ht="15">
      <c r="E75" s="102"/>
    </row>
    <row r="76" ht="15">
      <c r="E76" s="102"/>
    </row>
    <row r="77" ht="15">
      <c r="E77" s="102"/>
    </row>
    <row r="78" ht="15">
      <c r="E78" s="102"/>
    </row>
    <row r="79" ht="15">
      <c r="E79" s="102"/>
    </row>
    <row r="80" ht="15">
      <c r="E80" s="102"/>
    </row>
    <row r="81" ht="15">
      <c r="E81" s="102"/>
    </row>
    <row r="82" ht="15">
      <c r="E82" s="102"/>
    </row>
    <row r="83" ht="15">
      <c r="E83" s="102"/>
    </row>
    <row r="84" ht="15">
      <c r="E84" s="102"/>
    </row>
    <row r="85" ht="15">
      <c r="E85" s="102"/>
    </row>
    <row r="86" ht="15">
      <c r="E86" s="102"/>
    </row>
    <row r="87" ht="15">
      <c r="E87" s="102"/>
    </row>
    <row r="88" ht="15">
      <c r="E88" s="102"/>
    </row>
    <row r="89" ht="15">
      <c r="E89" s="102"/>
    </row>
    <row r="90" ht="15">
      <c r="E90" s="102"/>
    </row>
    <row r="91" ht="15">
      <c r="E91" s="102"/>
    </row>
    <row r="92" spans="1:5" ht="15">
      <c r="A92" s="20"/>
      <c r="B92" s="20"/>
      <c r="C92" s="20"/>
      <c r="D92" s="20"/>
      <c r="E92" s="103"/>
    </row>
  </sheetData>
  <mergeCells count="1">
    <mergeCell ref="A33:E33"/>
  </mergeCells>
  <printOptions/>
  <pageMargins left="0.7" right="0.7" top="0.75" bottom="0.75" header="0.3" footer="0.3"/>
  <pageSetup orientation="portrait" paperSize="9"/>
  <tableParts>
    <tablePart r:id="rId2"/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B030D-56C5-4229-B3D9-20C88B9D057C}">
  <dimension ref="A1:E149"/>
  <sheetViews>
    <sheetView zoomScale="77" zoomScaleNormal="77" workbookViewId="0" topLeftCell="A1">
      <pane ySplit="1" topLeftCell="A108" activePane="bottomLeft" state="frozen"/>
      <selection pane="bottomLeft" activeCell="E142" sqref="E117:E142"/>
    </sheetView>
  </sheetViews>
  <sheetFormatPr defaultColWidth="9.140625" defaultRowHeight="15" customHeight="1"/>
  <cols>
    <col min="1" max="4" width="12.57421875" style="13" customWidth="1"/>
    <col min="5" max="5" width="12.57421875" style="6" customWidth="1"/>
  </cols>
  <sheetData>
    <row r="1" spans="1:5" ht="18.95" customHeight="1">
      <c r="A1" s="10" t="s">
        <v>0</v>
      </c>
      <c r="B1" s="10" t="s">
        <v>1</v>
      </c>
      <c r="C1" s="10" t="s">
        <v>2</v>
      </c>
      <c r="D1" s="10" t="s">
        <v>3</v>
      </c>
      <c r="E1" s="12" t="s">
        <v>4</v>
      </c>
    </row>
    <row r="2" spans="1:5" ht="18.95" customHeight="1">
      <c r="A2" s="10" t="s">
        <v>0</v>
      </c>
      <c r="B2" s="10" t="s">
        <v>1</v>
      </c>
      <c r="C2" s="10" t="s">
        <v>2</v>
      </c>
      <c r="D2" s="10" t="s">
        <v>3</v>
      </c>
      <c r="E2" s="12" t="s">
        <v>4</v>
      </c>
    </row>
    <row r="3" spans="1:5" ht="15">
      <c r="A3" s="109" t="s">
        <v>125</v>
      </c>
      <c r="B3" s="109" t="s">
        <v>126</v>
      </c>
      <c r="C3" s="110" t="s">
        <v>14</v>
      </c>
      <c r="D3" s="110" t="s">
        <v>127</v>
      </c>
      <c r="E3" s="36">
        <v>95</v>
      </c>
    </row>
    <row r="4" spans="1:5" ht="15">
      <c r="A4" s="13" t="s">
        <v>128</v>
      </c>
      <c r="B4" s="13" t="s">
        <v>129</v>
      </c>
      <c r="C4" s="91" t="s">
        <v>14</v>
      </c>
      <c r="D4" s="91" t="s">
        <v>127</v>
      </c>
      <c r="E4" s="36">
        <v>91</v>
      </c>
    </row>
    <row r="5" spans="1:5" ht="15">
      <c r="A5" s="109" t="s">
        <v>130</v>
      </c>
      <c r="B5" s="109" t="s">
        <v>131</v>
      </c>
      <c r="C5" s="110" t="s">
        <v>14</v>
      </c>
      <c r="D5" s="110" t="s">
        <v>127</v>
      </c>
      <c r="E5" s="36">
        <v>82</v>
      </c>
    </row>
    <row r="6" spans="1:5" ht="15">
      <c r="A6" s="13" t="s">
        <v>132</v>
      </c>
      <c r="B6" s="13" t="s">
        <v>133</v>
      </c>
      <c r="C6" s="91" t="s">
        <v>14</v>
      </c>
      <c r="D6" s="91" t="s">
        <v>127</v>
      </c>
      <c r="E6" s="36">
        <v>79</v>
      </c>
    </row>
    <row r="7" spans="1:5" ht="15">
      <c r="A7" s="13" t="s">
        <v>136</v>
      </c>
      <c r="B7" s="13" t="s">
        <v>137</v>
      </c>
      <c r="C7" s="91" t="s">
        <v>14</v>
      </c>
      <c r="D7" s="91" t="s">
        <v>134</v>
      </c>
      <c r="E7" s="36">
        <v>99</v>
      </c>
    </row>
    <row r="8" spans="1:5" ht="15">
      <c r="A8" s="13" t="s">
        <v>157</v>
      </c>
      <c r="B8" s="13" t="s">
        <v>158</v>
      </c>
      <c r="C8" s="91" t="s">
        <v>14</v>
      </c>
      <c r="D8" s="91" t="s">
        <v>134</v>
      </c>
      <c r="E8" s="36">
        <v>98</v>
      </c>
    </row>
    <row r="9" spans="1:5" ht="15">
      <c r="A9" s="13" t="s">
        <v>138</v>
      </c>
      <c r="B9" s="13" t="s">
        <v>139</v>
      </c>
      <c r="C9" s="91" t="s">
        <v>14</v>
      </c>
      <c r="D9" s="91" t="s">
        <v>134</v>
      </c>
      <c r="E9" s="36">
        <v>98</v>
      </c>
    </row>
    <row r="10" spans="1:5" ht="15">
      <c r="A10" s="13" t="s">
        <v>151</v>
      </c>
      <c r="B10" s="13" t="s">
        <v>152</v>
      </c>
      <c r="C10" s="91" t="s">
        <v>14</v>
      </c>
      <c r="D10" s="91" t="s">
        <v>134</v>
      </c>
      <c r="E10" s="36">
        <v>97</v>
      </c>
    </row>
    <row r="11" spans="1:5" ht="15">
      <c r="A11" s="13" t="s">
        <v>147</v>
      </c>
      <c r="B11" s="13" t="s">
        <v>148</v>
      </c>
      <c r="C11" s="91" t="s">
        <v>14</v>
      </c>
      <c r="D11" s="91" t="s">
        <v>134</v>
      </c>
      <c r="E11" s="36">
        <v>96</v>
      </c>
    </row>
    <row r="12" spans="1:5" ht="15">
      <c r="A12" s="13" t="s">
        <v>140</v>
      </c>
      <c r="B12" s="13" t="s">
        <v>141</v>
      </c>
      <c r="C12" s="91" t="s">
        <v>14</v>
      </c>
      <c r="D12" s="91" t="s">
        <v>134</v>
      </c>
      <c r="E12" s="36">
        <v>96</v>
      </c>
    </row>
    <row r="13" spans="1:5" ht="15">
      <c r="A13" s="13" t="s">
        <v>168</v>
      </c>
      <c r="B13" s="13" t="s">
        <v>163</v>
      </c>
      <c r="C13" s="91" t="s">
        <v>14</v>
      </c>
      <c r="D13" s="91" t="s">
        <v>134</v>
      </c>
      <c r="E13" s="36">
        <v>95</v>
      </c>
    </row>
    <row r="14" spans="1:5" ht="15">
      <c r="A14" s="13" t="s">
        <v>166</v>
      </c>
      <c r="B14" s="13" t="s">
        <v>167</v>
      </c>
      <c r="C14" s="91" t="s">
        <v>14</v>
      </c>
      <c r="D14" s="91" t="s">
        <v>134</v>
      </c>
      <c r="E14" s="36">
        <v>94</v>
      </c>
    </row>
    <row r="15" spans="1:5" ht="15">
      <c r="A15" s="13" t="s">
        <v>145</v>
      </c>
      <c r="B15" s="13" t="s">
        <v>93</v>
      </c>
      <c r="C15" s="91" t="s">
        <v>14</v>
      </c>
      <c r="D15" s="91" t="s">
        <v>134</v>
      </c>
      <c r="E15" s="36">
        <v>93</v>
      </c>
    </row>
    <row r="16" spans="1:5" ht="15">
      <c r="A16" s="13" t="s">
        <v>159</v>
      </c>
      <c r="B16" s="13" t="s">
        <v>93</v>
      </c>
      <c r="C16" s="91" t="s">
        <v>14</v>
      </c>
      <c r="D16" s="91" t="s">
        <v>134</v>
      </c>
      <c r="E16" s="36">
        <v>92</v>
      </c>
    </row>
    <row r="17" spans="1:5" ht="15">
      <c r="A17" s="13" t="s">
        <v>143</v>
      </c>
      <c r="B17" s="13" t="s">
        <v>144</v>
      </c>
      <c r="C17" s="91" t="s">
        <v>14</v>
      </c>
      <c r="D17" s="91" t="s">
        <v>134</v>
      </c>
      <c r="E17" s="36">
        <v>92</v>
      </c>
    </row>
    <row r="18" spans="1:5" ht="15">
      <c r="A18" s="13" t="s">
        <v>149</v>
      </c>
      <c r="B18" s="13" t="s">
        <v>150</v>
      </c>
      <c r="C18" s="91" t="s">
        <v>14</v>
      </c>
      <c r="D18" s="91" t="s">
        <v>134</v>
      </c>
      <c r="E18" s="36">
        <v>91</v>
      </c>
    </row>
    <row r="19" spans="1:5" ht="15">
      <c r="A19" s="13" t="s">
        <v>66</v>
      </c>
      <c r="B19" s="13" t="s">
        <v>146</v>
      </c>
      <c r="C19" s="91" t="s">
        <v>14</v>
      </c>
      <c r="D19" s="91" t="s">
        <v>134</v>
      </c>
      <c r="E19" s="36">
        <v>89</v>
      </c>
    </row>
    <row r="20" spans="1:5" ht="15">
      <c r="A20" s="13" t="s">
        <v>164</v>
      </c>
      <c r="B20" s="13" t="s">
        <v>165</v>
      </c>
      <c r="C20" s="91" t="s">
        <v>14</v>
      </c>
      <c r="D20" s="91" t="s">
        <v>134</v>
      </c>
      <c r="E20" s="36">
        <v>89</v>
      </c>
    </row>
    <row r="21" spans="1:5" ht="15">
      <c r="A21" s="13" t="s">
        <v>162</v>
      </c>
      <c r="B21" s="13" t="s">
        <v>163</v>
      </c>
      <c r="C21" s="91" t="s">
        <v>14</v>
      </c>
      <c r="D21" s="91" t="s">
        <v>134</v>
      </c>
      <c r="E21" s="36">
        <v>89</v>
      </c>
    </row>
    <row r="22" spans="1:5" ht="15">
      <c r="A22" s="13" t="s">
        <v>155</v>
      </c>
      <c r="B22" s="13" t="s">
        <v>156</v>
      </c>
      <c r="C22" s="91" t="s">
        <v>14</v>
      </c>
      <c r="D22" s="91" t="s">
        <v>134</v>
      </c>
      <c r="E22" s="36">
        <v>89</v>
      </c>
    </row>
    <row r="23" spans="1:5" ht="15">
      <c r="A23" s="13" t="s">
        <v>153</v>
      </c>
      <c r="B23" s="13" t="s">
        <v>154</v>
      </c>
      <c r="C23" s="91" t="s">
        <v>14</v>
      </c>
      <c r="D23" s="91" t="s">
        <v>134</v>
      </c>
      <c r="E23" s="36">
        <v>86</v>
      </c>
    </row>
    <row r="24" spans="1:5" ht="15">
      <c r="A24" s="114" t="s">
        <v>111</v>
      </c>
      <c r="B24" s="114" t="s">
        <v>172</v>
      </c>
      <c r="C24" s="115" t="s">
        <v>14</v>
      </c>
      <c r="D24" s="110" t="s">
        <v>173</v>
      </c>
      <c r="E24" s="36">
        <v>99</v>
      </c>
    </row>
    <row r="25" spans="1:5" ht="15">
      <c r="A25" s="116" t="s">
        <v>176</v>
      </c>
      <c r="B25" s="116" t="s">
        <v>93</v>
      </c>
      <c r="C25" s="117" t="s">
        <v>14</v>
      </c>
      <c r="D25" s="91" t="s">
        <v>173</v>
      </c>
      <c r="E25" s="36">
        <v>97</v>
      </c>
    </row>
    <row r="26" spans="1:5" ht="15">
      <c r="A26" s="114" t="s">
        <v>178</v>
      </c>
      <c r="B26" s="114" t="s">
        <v>179</v>
      </c>
      <c r="C26" s="115" t="s">
        <v>14</v>
      </c>
      <c r="D26" s="110" t="s">
        <v>173</v>
      </c>
      <c r="E26" s="36">
        <v>97</v>
      </c>
    </row>
    <row r="27" spans="1:5" ht="15">
      <c r="A27" s="116" t="s">
        <v>34</v>
      </c>
      <c r="B27" s="116" t="s">
        <v>177</v>
      </c>
      <c r="C27" s="117" t="s">
        <v>14</v>
      </c>
      <c r="D27" s="91" t="s">
        <v>173</v>
      </c>
      <c r="E27" s="36">
        <v>97</v>
      </c>
    </row>
    <row r="28" spans="1:5" ht="15">
      <c r="A28" s="114" t="s">
        <v>174</v>
      </c>
      <c r="B28" s="114" t="s">
        <v>175</v>
      </c>
      <c r="C28" s="115" t="s">
        <v>14</v>
      </c>
      <c r="D28" s="110" t="s">
        <v>173</v>
      </c>
      <c r="E28" s="36">
        <v>97</v>
      </c>
    </row>
    <row r="29" spans="1:5" ht="15">
      <c r="A29" s="116" t="s">
        <v>155</v>
      </c>
      <c r="B29" s="116" t="s">
        <v>182</v>
      </c>
      <c r="C29" s="117" t="s">
        <v>14</v>
      </c>
      <c r="D29" s="91" t="s">
        <v>173</v>
      </c>
      <c r="E29" s="36">
        <v>96</v>
      </c>
    </row>
    <row r="30" spans="1:5" ht="15">
      <c r="A30" s="114" t="s">
        <v>183</v>
      </c>
      <c r="B30" s="114" t="s">
        <v>184</v>
      </c>
      <c r="C30" s="115" t="s">
        <v>14</v>
      </c>
      <c r="D30" s="110" t="s">
        <v>173</v>
      </c>
      <c r="E30" s="36">
        <v>95</v>
      </c>
    </row>
    <row r="31" spans="1:5" ht="15">
      <c r="A31" s="116" t="s">
        <v>185</v>
      </c>
      <c r="B31" s="116" t="s">
        <v>186</v>
      </c>
      <c r="C31" s="117" t="s">
        <v>14</v>
      </c>
      <c r="D31" s="91" t="s">
        <v>173</v>
      </c>
      <c r="E31" s="36">
        <v>94</v>
      </c>
    </row>
    <row r="32" spans="1:5" ht="15">
      <c r="A32" s="114" t="s">
        <v>167</v>
      </c>
      <c r="B32" s="114" t="s">
        <v>187</v>
      </c>
      <c r="C32" s="115" t="s">
        <v>14</v>
      </c>
      <c r="D32" s="110" t="s">
        <v>173</v>
      </c>
      <c r="E32" s="36">
        <v>93</v>
      </c>
    </row>
    <row r="33" spans="1:5" ht="15">
      <c r="A33" s="116" t="s">
        <v>188</v>
      </c>
      <c r="B33" s="116" t="s">
        <v>189</v>
      </c>
      <c r="C33" s="117" t="s">
        <v>14</v>
      </c>
      <c r="D33" s="91" t="s">
        <v>173</v>
      </c>
      <c r="E33" s="36">
        <v>92</v>
      </c>
    </row>
    <row r="34" spans="1:5" ht="15">
      <c r="A34" s="114" t="s">
        <v>191</v>
      </c>
      <c r="B34" s="114" t="s">
        <v>192</v>
      </c>
      <c r="C34" s="115" t="s">
        <v>14</v>
      </c>
      <c r="D34" s="110" t="s">
        <v>173</v>
      </c>
      <c r="E34" s="36">
        <v>89</v>
      </c>
    </row>
    <row r="35" spans="1:5" ht="15">
      <c r="A35" s="116" t="s">
        <v>193</v>
      </c>
      <c r="B35" s="116" t="s">
        <v>194</v>
      </c>
      <c r="C35" s="117" t="s">
        <v>14</v>
      </c>
      <c r="D35" s="91" t="s">
        <v>173</v>
      </c>
      <c r="E35" s="36">
        <v>88</v>
      </c>
    </row>
    <row r="36" spans="1:5" ht="15">
      <c r="A36" s="114" t="s">
        <v>63</v>
      </c>
      <c r="B36" s="114" t="s">
        <v>195</v>
      </c>
      <c r="C36" s="115" t="s">
        <v>14</v>
      </c>
      <c r="D36" s="110" t="s">
        <v>173</v>
      </c>
      <c r="E36" s="36">
        <v>86</v>
      </c>
    </row>
    <row r="37" spans="1:5" ht="15">
      <c r="A37" s="116" t="s">
        <v>197</v>
      </c>
      <c r="B37" s="116" t="s">
        <v>198</v>
      </c>
      <c r="C37" s="117" t="s">
        <v>14</v>
      </c>
      <c r="D37" s="91" t="s">
        <v>173</v>
      </c>
      <c r="E37" s="36">
        <v>83</v>
      </c>
    </row>
    <row r="38" spans="1:5" ht="15">
      <c r="A38" s="114" t="s">
        <v>201</v>
      </c>
      <c r="B38" s="114" t="s">
        <v>202</v>
      </c>
      <c r="C38" s="115" t="s">
        <v>14</v>
      </c>
      <c r="D38" s="110" t="s">
        <v>173</v>
      </c>
      <c r="E38" s="36">
        <v>79</v>
      </c>
    </row>
    <row r="39" spans="1:5" ht="15">
      <c r="A39" s="116" t="s">
        <v>203</v>
      </c>
      <c r="B39" s="116" t="s">
        <v>204</v>
      </c>
      <c r="C39" s="117" t="s">
        <v>14</v>
      </c>
      <c r="D39" s="91" t="s">
        <v>173</v>
      </c>
      <c r="E39" s="36">
        <v>76</v>
      </c>
    </row>
    <row r="40" spans="1:5" ht="15">
      <c r="A40" s="109" t="s">
        <v>12</v>
      </c>
      <c r="B40" s="109" t="s">
        <v>13</v>
      </c>
      <c r="C40" s="110" t="s">
        <v>14</v>
      </c>
      <c r="D40" s="110" t="s">
        <v>15</v>
      </c>
      <c r="E40" s="36">
        <v>100</v>
      </c>
    </row>
    <row r="41" spans="1:5" ht="15">
      <c r="A41" s="13" t="s">
        <v>16</v>
      </c>
      <c r="B41" s="13" t="s">
        <v>17</v>
      </c>
      <c r="C41" s="91" t="s">
        <v>14</v>
      </c>
      <c r="D41" s="91" t="s">
        <v>15</v>
      </c>
      <c r="E41" s="36">
        <f>25+25+24+25</f>
        <v>99</v>
      </c>
    </row>
    <row r="42" spans="1:5" ht="15">
      <c r="A42" s="109" t="s">
        <v>18</v>
      </c>
      <c r="B42" s="109" t="s">
        <v>19</v>
      </c>
      <c r="C42" s="110" t="s">
        <v>14</v>
      </c>
      <c r="D42" s="110" t="s">
        <v>15</v>
      </c>
      <c r="E42" s="36">
        <f>24+25+25+25</f>
        <v>99</v>
      </c>
    </row>
    <row r="43" spans="1:5" ht="15">
      <c r="A43" s="13" t="s">
        <v>20</v>
      </c>
      <c r="B43" s="13" t="s">
        <v>21</v>
      </c>
      <c r="C43" s="91" t="s">
        <v>14</v>
      </c>
      <c r="D43" s="91" t="s">
        <v>15</v>
      </c>
      <c r="E43" s="36">
        <f>25+25+24+25</f>
        <v>99</v>
      </c>
    </row>
    <row r="44" spans="1:5" ht="15">
      <c r="A44" s="109" t="s">
        <v>22</v>
      </c>
      <c r="B44" s="109" t="s">
        <v>23</v>
      </c>
      <c r="C44" s="110" t="s">
        <v>14</v>
      </c>
      <c r="D44" s="110" t="s">
        <v>15</v>
      </c>
      <c r="E44" s="36">
        <f>24+24+25+25</f>
        <v>98</v>
      </c>
    </row>
    <row r="45" spans="1:5" ht="15">
      <c r="A45" s="13" t="s">
        <v>24</v>
      </c>
      <c r="B45" s="13" t="s">
        <v>25</v>
      </c>
      <c r="C45" s="91" t="s">
        <v>14</v>
      </c>
      <c r="D45" s="91" t="s">
        <v>15</v>
      </c>
      <c r="E45" s="36">
        <f>25+25+25+23</f>
        <v>98</v>
      </c>
    </row>
    <row r="46" spans="1:5" ht="15">
      <c r="A46" s="135" t="s">
        <v>32</v>
      </c>
      <c r="B46" s="135" t="s">
        <v>33</v>
      </c>
      <c r="C46" s="110" t="s">
        <v>14</v>
      </c>
      <c r="D46" s="120" t="s">
        <v>15</v>
      </c>
      <c r="E46" s="107">
        <f>24+23+25+25</f>
        <v>97</v>
      </c>
    </row>
    <row r="47" spans="1:5" ht="15">
      <c r="A47" s="13" t="s">
        <v>30</v>
      </c>
      <c r="B47" s="13" t="s">
        <v>31</v>
      </c>
      <c r="C47" s="136" t="s">
        <v>14</v>
      </c>
      <c r="D47" s="94" t="s">
        <v>15</v>
      </c>
      <c r="E47" s="36">
        <f>25+25+23+24</f>
        <v>97</v>
      </c>
    </row>
    <row r="48" spans="1:5" ht="15">
      <c r="A48" s="109" t="s">
        <v>34</v>
      </c>
      <c r="B48" s="109" t="s">
        <v>35</v>
      </c>
      <c r="C48" s="123" t="s">
        <v>14</v>
      </c>
      <c r="D48" s="120" t="s">
        <v>15</v>
      </c>
      <c r="E48" s="36">
        <f>23+25+25+24</f>
        <v>97</v>
      </c>
    </row>
    <row r="49" spans="1:5" ht="15">
      <c r="A49" s="13" t="s">
        <v>36</v>
      </c>
      <c r="B49" s="13" t="s">
        <v>37</v>
      </c>
      <c r="C49" s="93" t="s">
        <v>14</v>
      </c>
      <c r="D49" s="94" t="s">
        <v>15</v>
      </c>
      <c r="E49" s="36">
        <f>25+24+24+24</f>
        <v>97</v>
      </c>
    </row>
    <row r="50" spans="1:5" ht="15">
      <c r="A50" s="122" t="s">
        <v>16</v>
      </c>
      <c r="B50" s="122" t="s">
        <v>44</v>
      </c>
      <c r="C50" s="123" t="s">
        <v>14</v>
      </c>
      <c r="D50" s="124" t="s">
        <v>15</v>
      </c>
      <c r="E50" s="36">
        <f>25+25+22+24</f>
        <v>96</v>
      </c>
    </row>
    <row r="51" spans="1:5" ht="15">
      <c r="A51" s="95" t="s">
        <v>38</v>
      </c>
      <c r="B51" s="95" t="s">
        <v>39</v>
      </c>
      <c r="C51" s="93" t="s">
        <v>14</v>
      </c>
      <c r="D51" s="92" t="s">
        <v>15</v>
      </c>
      <c r="E51" s="36">
        <f>24+24+24+24</f>
        <v>96</v>
      </c>
    </row>
    <row r="52" spans="1:5" ht="15">
      <c r="A52" s="122" t="s">
        <v>45</v>
      </c>
      <c r="B52" s="122" t="s">
        <v>46</v>
      </c>
      <c r="C52" s="123" t="s">
        <v>14</v>
      </c>
      <c r="D52" s="124" t="s">
        <v>15</v>
      </c>
      <c r="E52" s="36">
        <f>24+24+23+25</f>
        <v>96</v>
      </c>
    </row>
    <row r="53" spans="1:5" ht="15">
      <c r="A53" s="95" t="s">
        <v>40</v>
      </c>
      <c r="B53" s="95" t="s">
        <v>41</v>
      </c>
      <c r="C53" s="93" t="s">
        <v>14</v>
      </c>
      <c r="D53" s="92" t="s">
        <v>15</v>
      </c>
      <c r="E53" s="36">
        <f>23+24+24+25</f>
        <v>96</v>
      </c>
    </row>
    <row r="54" spans="1:5" ht="15">
      <c r="A54" s="122" t="s">
        <v>42</v>
      </c>
      <c r="B54" s="122" t="s">
        <v>43</v>
      </c>
      <c r="C54" s="123" t="s">
        <v>14</v>
      </c>
      <c r="D54" s="124" t="s">
        <v>15</v>
      </c>
      <c r="E54" s="36">
        <f>24+24+24+24</f>
        <v>96</v>
      </c>
    </row>
    <row r="55" spans="1:5" ht="15">
      <c r="A55" s="95" t="s">
        <v>16</v>
      </c>
      <c r="B55" s="95" t="s">
        <v>58</v>
      </c>
      <c r="C55" s="93" t="s">
        <v>14</v>
      </c>
      <c r="D55" s="92" t="s">
        <v>15</v>
      </c>
      <c r="E55" s="36">
        <f>23+25+22+25</f>
        <v>95</v>
      </c>
    </row>
    <row r="56" spans="1:5" ht="15">
      <c r="A56" s="122" t="s">
        <v>20</v>
      </c>
      <c r="B56" s="122" t="s">
        <v>49</v>
      </c>
      <c r="C56" s="123" t="s">
        <v>14</v>
      </c>
      <c r="D56" s="124" t="s">
        <v>15</v>
      </c>
      <c r="E56" s="36">
        <f>22+24+25+24</f>
        <v>95</v>
      </c>
    </row>
    <row r="57" spans="1:5" ht="15">
      <c r="A57" s="95" t="s">
        <v>50</v>
      </c>
      <c r="B57" s="95" t="s">
        <v>51</v>
      </c>
      <c r="C57" s="93" t="s">
        <v>14</v>
      </c>
      <c r="D57" s="92" t="s">
        <v>15</v>
      </c>
      <c r="E57" s="36">
        <f>23+24+24+24</f>
        <v>95</v>
      </c>
    </row>
    <row r="58" spans="1:5" ht="15">
      <c r="A58" s="122" t="s">
        <v>56</v>
      </c>
      <c r="B58" s="122" t="s">
        <v>57</v>
      </c>
      <c r="C58" s="123" t="s">
        <v>14</v>
      </c>
      <c r="D58" s="124" t="s">
        <v>15</v>
      </c>
      <c r="E58" s="36">
        <f>25+24+24+22</f>
        <v>95</v>
      </c>
    </row>
    <row r="59" spans="1:5" ht="15">
      <c r="A59" s="95" t="s">
        <v>63</v>
      </c>
      <c r="B59" s="95" t="s">
        <v>64</v>
      </c>
      <c r="C59" s="93" t="s">
        <v>14</v>
      </c>
      <c r="D59" s="92" t="s">
        <v>15</v>
      </c>
      <c r="E59" s="36">
        <f>21+25+24+24</f>
        <v>94</v>
      </c>
    </row>
    <row r="60" spans="1:5" ht="15">
      <c r="A60" s="122" t="s">
        <v>16</v>
      </c>
      <c r="B60" s="122" t="s">
        <v>59</v>
      </c>
      <c r="C60" s="123" t="s">
        <v>14</v>
      </c>
      <c r="D60" s="124" t="s">
        <v>15</v>
      </c>
      <c r="E60" s="36">
        <f>23+25+24+22</f>
        <v>94</v>
      </c>
    </row>
    <row r="61" spans="1:5" ht="15">
      <c r="A61" s="95" t="s">
        <v>62</v>
      </c>
      <c r="B61" s="95" t="s">
        <v>21</v>
      </c>
      <c r="C61" s="93" t="s">
        <v>14</v>
      </c>
      <c r="D61" s="92" t="s">
        <v>15</v>
      </c>
      <c r="E61" s="36">
        <f>21+25+23+25</f>
        <v>94</v>
      </c>
    </row>
    <row r="62" spans="1:5" ht="15">
      <c r="A62" s="122" t="s">
        <v>60</v>
      </c>
      <c r="B62" s="122" t="s">
        <v>61</v>
      </c>
      <c r="C62" s="123" t="s">
        <v>14</v>
      </c>
      <c r="D62" s="124" t="s">
        <v>15</v>
      </c>
      <c r="E62" s="36">
        <f>23+22+25+24</f>
        <v>94</v>
      </c>
    </row>
    <row r="63" spans="1:5" ht="15">
      <c r="A63" s="95" t="s">
        <v>67</v>
      </c>
      <c r="B63" s="95" t="s">
        <v>68</v>
      </c>
      <c r="C63" s="93" t="s">
        <v>14</v>
      </c>
      <c r="D63" s="92" t="s">
        <v>15</v>
      </c>
      <c r="E63" s="36">
        <f>24+24+23+23</f>
        <v>94</v>
      </c>
    </row>
    <row r="64" spans="1:5" ht="15">
      <c r="A64" s="122" t="s">
        <v>71</v>
      </c>
      <c r="B64" s="122" t="s">
        <v>72</v>
      </c>
      <c r="C64" s="123" t="s">
        <v>14</v>
      </c>
      <c r="D64" s="124" t="s">
        <v>15</v>
      </c>
      <c r="E64" s="36">
        <f>19+25+25+24</f>
        <v>93</v>
      </c>
    </row>
    <row r="65" spans="1:5" ht="15">
      <c r="A65" s="95" t="s">
        <v>69</v>
      </c>
      <c r="B65" s="95" t="s">
        <v>70</v>
      </c>
      <c r="C65" s="93" t="s">
        <v>14</v>
      </c>
      <c r="D65" s="92" t="s">
        <v>15</v>
      </c>
      <c r="E65" s="36">
        <f>23+24+25+21</f>
        <v>93</v>
      </c>
    </row>
    <row r="66" spans="1:5" ht="15">
      <c r="A66" s="109" t="s">
        <v>20</v>
      </c>
      <c r="B66" s="109" t="s">
        <v>73</v>
      </c>
      <c r="C66" s="120" t="s">
        <v>14</v>
      </c>
      <c r="D66" s="110" t="s">
        <v>15</v>
      </c>
      <c r="E66" s="36">
        <f>22+24+24+23</f>
        <v>93</v>
      </c>
    </row>
    <row r="67" spans="1:5" ht="15">
      <c r="A67" s="13" t="s">
        <v>56</v>
      </c>
      <c r="B67" s="13" t="s">
        <v>74</v>
      </c>
      <c r="C67" s="94" t="s">
        <v>14</v>
      </c>
      <c r="D67" s="91" t="s">
        <v>15</v>
      </c>
      <c r="E67" s="36">
        <f>25+24+22+22</f>
        <v>93</v>
      </c>
    </row>
    <row r="68" spans="1:5" ht="14.45">
      <c r="A68" s="109" t="s">
        <v>20</v>
      </c>
      <c r="B68" s="109" t="s">
        <v>79</v>
      </c>
      <c r="C68" s="120" t="s">
        <v>14</v>
      </c>
      <c r="D68" s="110" t="s">
        <v>15</v>
      </c>
      <c r="E68" s="36">
        <f>23+21+24+24</f>
        <v>92</v>
      </c>
    </row>
    <row r="69" spans="1:5" ht="15">
      <c r="A69" s="13" t="s">
        <v>80</v>
      </c>
      <c r="B69" s="13" t="s">
        <v>81</v>
      </c>
      <c r="C69" s="94" t="s">
        <v>14</v>
      </c>
      <c r="D69" s="91" t="s">
        <v>15</v>
      </c>
      <c r="E69" s="36">
        <f>19+24+23+25</f>
        <v>91</v>
      </c>
    </row>
    <row r="70" spans="1:5" ht="15">
      <c r="A70" s="109" t="s">
        <v>82</v>
      </c>
      <c r="B70" s="109" t="s">
        <v>83</v>
      </c>
      <c r="C70" s="120" t="s">
        <v>14</v>
      </c>
      <c r="D70" s="110" t="s">
        <v>15</v>
      </c>
      <c r="E70" s="36">
        <f>23+23+25+20</f>
        <v>91</v>
      </c>
    </row>
    <row r="71" spans="1:5" ht="15">
      <c r="A71" s="13" t="s">
        <v>63</v>
      </c>
      <c r="B71" s="13" t="s">
        <v>86</v>
      </c>
      <c r="C71" s="94" t="s">
        <v>14</v>
      </c>
      <c r="D71" s="91" t="s">
        <v>15</v>
      </c>
      <c r="E71" s="36">
        <f>22+23+23+23</f>
        <v>91</v>
      </c>
    </row>
    <row r="72" spans="1:5" ht="15">
      <c r="A72" s="109" t="s">
        <v>45</v>
      </c>
      <c r="B72" s="109" t="s">
        <v>87</v>
      </c>
      <c r="C72" s="120" t="s">
        <v>14</v>
      </c>
      <c r="D72" s="110" t="s">
        <v>15</v>
      </c>
      <c r="E72" s="36">
        <f>20+23+22+25</f>
        <v>90</v>
      </c>
    </row>
    <row r="73" spans="1:5" ht="15">
      <c r="A73" s="13" t="s">
        <v>90</v>
      </c>
      <c r="B73" s="13" t="s">
        <v>91</v>
      </c>
      <c r="C73" s="94" t="s">
        <v>14</v>
      </c>
      <c r="D73" s="91" t="s">
        <v>15</v>
      </c>
      <c r="E73" s="36">
        <f>24+24+21+21</f>
        <v>90</v>
      </c>
    </row>
    <row r="74" spans="1:5" ht="15">
      <c r="A74" s="109" t="s">
        <v>88</v>
      </c>
      <c r="B74" s="109" t="s">
        <v>89</v>
      </c>
      <c r="C74" s="110" t="s">
        <v>14</v>
      </c>
      <c r="D74" s="110" t="s">
        <v>15</v>
      </c>
      <c r="E74" s="36">
        <f>24+24+23+19</f>
        <v>90</v>
      </c>
    </row>
    <row r="75" spans="1:5" ht="15">
      <c r="A75" s="13" t="s">
        <v>94</v>
      </c>
      <c r="B75" s="13" t="s">
        <v>95</v>
      </c>
      <c r="C75" s="91" t="s">
        <v>14</v>
      </c>
      <c r="D75" s="91" t="s">
        <v>15</v>
      </c>
      <c r="E75" s="36">
        <f>22+22+23+23</f>
        <v>90</v>
      </c>
    </row>
    <row r="76" spans="1:5" ht="15">
      <c r="A76" s="109" t="s">
        <v>58</v>
      </c>
      <c r="B76" s="109" t="s">
        <v>102</v>
      </c>
      <c r="C76" s="110" t="s">
        <v>14</v>
      </c>
      <c r="D76" s="110" t="s">
        <v>15</v>
      </c>
      <c r="E76" s="36">
        <f>24+22+22+20</f>
        <v>88</v>
      </c>
    </row>
    <row r="77" spans="1:5" ht="15">
      <c r="A77" s="13" t="s">
        <v>105</v>
      </c>
      <c r="B77" s="13" t="s">
        <v>106</v>
      </c>
      <c r="C77" s="91" t="s">
        <v>14</v>
      </c>
      <c r="D77" s="91" t="s">
        <v>15</v>
      </c>
      <c r="E77" s="36">
        <f>22+22+21+20</f>
        <v>85</v>
      </c>
    </row>
    <row r="78" spans="1:5" ht="15">
      <c r="A78" s="109" t="s">
        <v>109</v>
      </c>
      <c r="B78" s="109" t="s">
        <v>110</v>
      </c>
      <c r="C78" s="110" t="s">
        <v>14</v>
      </c>
      <c r="D78" s="110" t="s">
        <v>15</v>
      </c>
      <c r="E78" s="36">
        <f>18+23+21+23</f>
        <v>85</v>
      </c>
    </row>
    <row r="79" spans="1:5" ht="15">
      <c r="A79" s="13" t="s">
        <v>111</v>
      </c>
      <c r="B79" s="13" t="s">
        <v>112</v>
      </c>
      <c r="C79" s="91" t="s">
        <v>14</v>
      </c>
      <c r="D79" s="91" t="s">
        <v>15</v>
      </c>
      <c r="E79" s="36">
        <f>24+23+16+21</f>
        <v>84</v>
      </c>
    </row>
    <row r="80" spans="1:5" ht="15">
      <c r="A80" s="109" t="s">
        <v>113</v>
      </c>
      <c r="B80" s="109" t="s">
        <v>114</v>
      </c>
      <c r="C80" s="110" t="s">
        <v>14</v>
      </c>
      <c r="D80" s="110" t="s">
        <v>15</v>
      </c>
      <c r="E80" s="36">
        <f>18+22+23+21</f>
        <v>84</v>
      </c>
    </row>
    <row r="81" spans="1:5" ht="15">
      <c r="A81" s="13" t="s">
        <v>115</v>
      </c>
      <c r="B81" s="13" t="s">
        <v>58</v>
      </c>
      <c r="C81" s="91" t="s">
        <v>14</v>
      </c>
      <c r="D81" s="91" t="s">
        <v>15</v>
      </c>
      <c r="E81" s="36">
        <f>20+22+21+20</f>
        <v>83</v>
      </c>
    </row>
    <row r="82" spans="1:5" ht="15">
      <c r="A82" s="109" t="s">
        <v>116</v>
      </c>
      <c r="B82" s="109" t="s">
        <v>117</v>
      </c>
      <c r="C82" s="110" t="s">
        <v>14</v>
      </c>
      <c r="D82" s="110" t="s">
        <v>15</v>
      </c>
      <c r="E82" s="36">
        <f>22+23+16+19</f>
        <v>80</v>
      </c>
    </row>
    <row r="83" spans="1:5" ht="15">
      <c r="A83" s="95" t="s">
        <v>153</v>
      </c>
      <c r="B83" s="95" t="s">
        <v>224</v>
      </c>
      <c r="C83" s="93" t="s">
        <v>14</v>
      </c>
      <c r="D83" s="93" t="s">
        <v>225</v>
      </c>
      <c r="E83" s="45">
        <v>98</v>
      </c>
    </row>
    <row r="84" spans="1:5" ht="15">
      <c r="A84" s="133" t="s">
        <v>167</v>
      </c>
      <c r="B84" s="133" t="s">
        <v>228</v>
      </c>
      <c r="C84" s="134" t="s">
        <v>14</v>
      </c>
      <c r="D84" s="134" t="s">
        <v>225</v>
      </c>
      <c r="E84" s="75">
        <v>98</v>
      </c>
    </row>
    <row r="85" spans="1:5" ht="15" customHeight="1">
      <c r="A85" s="13" t="s">
        <v>226</v>
      </c>
      <c r="B85" s="13" t="s">
        <v>227</v>
      </c>
      <c r="C85" s="91" t="s">
        <v>14</v>
      </c>
      <c r="D85" s="91" t="s">
        <v>225</v>
      </c>
      <c r="E85" s="36">
        <v>98</v>
      </c>
    </row>
    <row r="86" spans="1:5" ht="15" customHeight="1">
      <c r="A86" s="13" t="s">
        <v>166</v>
      </c>
      <c r="B86" s="13" t="s">
        <v>229</v>
      </c>
      <c r="C86" s="91" t="s">
        <v>14</v>
      </c>
      <c r="D86" s="91" t="s">
        <v>225</v>
      </c>
      <c r="E86" s="36">
        <v>97</v>
      </c>
    </row>
    <row r="87" spans="1:5" ht="15">
      <c r="A87" s="13" t="s">
        <v>63</v>
      </c>
      <c r="B87" s="13" t="s">
        <v>232</v>
      </c>
      <c r="C87" s="91" t="s">
        <v>14</v>
      </c>
      <c r="D87" s="91" t="s">
        <v>225</v>
      </c>
      <c r="E87" s="36">
        <v>95</v>
      </c>
    </row>
    <row r="88" spans="1:5" ht="15">
      <c r="A88" s="13" t="s">
        <v>237</v>
      </c>
      <c r="B88" s="13" t="s">
        <v>238</v>
      </c>
      <c r="C88" s="91" t="s">
        <v>14</v>
      </c>
      <c r="D88" s="91" t="s">
        <v>225</v>
      </c>
      <c r="E88" s="36">
        <v>94</v>
      </c>
    </row>
    <row r="89" spans="1:5" ht="15">
      <c r="A89" s="13" t="s">
        <v>239</v>
      </c>
      <c r="B89" s="13" t="s">
        <v>240</v>
      </c>
      <c r="C89" s="91" t="s">
        <v>14</v>
      </c>
      <c r="D89" s="91" t="s">
        <v>225</v>
      </c>
      <c r="E89" s="36">
        <v>92</v>
      </c>
    </row>
    <row r="90" spans="1:5" ht="15">
      <c r="A90" s="13" t="s">
        <v>241</v>
      </c>
      <c r="B90" s="13" t="s">
        <v>242</v>
      </c>
      <c r="C90" s="91" t="s">
        <v>14</v>
      </c>
      <c r="D90" s="91" t="s">
        <v>225</v>
      </c>
      <c r="E90" s="36">
        <v>91</v>
      </c>
    </row>
    <row r="91" spans="1:5" ht="15">
      <c r="A91" s="13" t="s">
        <v>243</v>
      </c>
      <c r="B91" s="13" t="s">
        <v>244</v>
      </c>
      <c r="C91" s="91" t="s">
        <v>14</v>
      </c>
      <c r="D91" s="91" t="s">
        <v>225</v>
      </c>
      <c r="E91" s="36">
        <v>91</v>
      </c>
    </row>
    <row r="92" spans="1:5" ht="15">
      <c r="A92" s="13" t="s">
        <v>245</v>
      </c>
      <c r="B92" s="13" t="s">
        <v>246</v>
      </c>
      <c r="C92" s="91" t="s">
        <v>14</v>
      </c>
      <c r="D92" s="91" t="s">
        <v>225</v>
      </c>
      <c r="E92" s="36">
        <v>90</v>
      </c>
    </row>
    <row r="93" spans="1:5" ht="15">
      <c r="A93" s="13" t="s">
        <v>54</v>
      </c>
      <c r="B93" s="13" t="s">
        <v>269</v>
      </c>
      <c r="C93" s="91" t="s">
        <v>14</v>
      </c>
      <c r="D93" s="91" t="s">
        <v>270</v>
      </c>
      <c r="E93" s="36">
        <v>96</v>
      </c>
    </row>
    <row r="94" spans="1:5" ht="15">
      <c r="A94" s="112" t="s">
        <v>24</v>
      </c>
      <c r="B94" s="112" t="s">
        <v>271</v>
      </c>
      <c r="C94" s="113" t="s">
        <v>14</v>
      </c>
      <c r="D94" s="113" t="s">
        <v>270</v>
      </c>
      <c r="E94" s="52">
        <v>95</v>
      </c>
    </row>
    <row r="95" spans="1:5" ht="15">
      <c r="A95" s="132" t="s">
        <v>167</v>
      </c>
      <c r="B95" s="95" t="s">
        <v>272</v>
      </c>
      <c r="C95" s="93" t="s">
        <v>14</v>
      </c>
      <c r="D95" s="93" t="s">
        <v>270</v>
      </c>
      <c r="E95" s="36">
        <v>94</v>
      </c>
    </row>
    <row r="96" spans="1:5" ht="15">
      <c r="A96" s="220" t="s">
        <v>273</v>
      </c>
      <c r="B96" s="122" t="s">
        <v>120</v>
      </c>
      <c r="C96" s="123" t="s">
        <v>14</v>
      </c>
      <c r="D96" s="123" t="s">
        <v>270</v>
      </c>
      <c r="E96" s="36">
        <v>93</v>
      </c>
    </row>
    <row r="97" spans="1:5" ht="15">
      <c r="A97" s="221" t="s">
        <v>274</v>
      </c>
      <c r="B97" s="133" t="s">
        <v>275</v>
      </c>
      <c r="C97" s="134" t="s">
        <v>14</v>
      </c>
      <c r="D97" s="134" t="s">
        <v>270</v>
      </c>
      <c r="E97" s="52">
        <v>93</v>
      </c>
    </row>
    <row r="98" spans="1:5" ht="15">
      <c r="A98" s="139" t="s">
        <v>276</v>
      </c>
      <c r="B98" s="139" t="s">
        <v>277</v>
      </c>
      <c r="C98" s="113" t="s">
        <v>14</v>
      </c>
      <c r="D98" s="141" t="s">
        <v>270</v>
      </c>
      <c r="E98" s="36">
        <v>92</v>
      </c>
    </row>
    <row r="99" spans="1:5" ht="15">
      <c r="A99" s="137" t="s">
        <v>278</v>
      </c>
      <c r="B99" s="137" t="s">
        <v>279</v>
      </c>
      <c r="C99" s="93" t="s">
        <v>14</v>
      </c>
      <c r="D99" s="138" t="s">
        <v>270</v>
      </c>
      <c r="E99" s="36">
        <v>92</v>
      </c>
    </row>
    <row r="100" spans="1:5" ht="15">
      <c r="A100" s="140" t="s">
        <v>280</v>
      </c>
      <c r="B100" s="140" t="s">
        <v>228</v>
      </c>
      <c r="C100" s="123" t="s">
        <v>14</v>
      </c>
      <c r="D100" s="141" t="s">
        <v>270</v>
      </c>
      <c r="E100" s="36">
        <v>90</v>
      </c>
    </row>
    <row r="101" spans="1:5" ht="15">
      <c r="A101" s="18" t="s">
        <v>281</v>
      </c>
      <c r="B101" s="18" t="s">
        <v>282</v>
      </c>
      <c r="C101" s="93" t="s">
        <v>14</v>
      </c>
      <c r="D101" s="138" t="s">
        <v>270</v>
      </c>
      <c r="E101" s="36">
        <v>88</v>
      </c>
    </row>
    <row r="102" spans="1:5" ht="15" customHeight="1">
      <c r="A102" s="139" t="s">
        <v>250</v>
      </c>
      <c r="B102" s="139" t="s">
        <v>251</v>
      </c>
      <c r="C102" s="123" t="s">
        <v>14</v>
      </c>
      <c r="D102" s="141" t="s">
        <v>252</v>
      </c>
      <c r="E102" s="36">
        <v>99</v>
      </c>
    </row>
    <row r="103" spans="1:5" ht="15" customHeight="1">
      <c r="A103" s="18" t="s">
        <v>253</v>
      </c>
      <c r="B103" s="18" t="s">
        <v>254</v>
      </c>
      <c r="C103" s="93" t="s">
        <v>14</v>
      </c>
      <c r="D103" s="138" t="s">
        <v>252</v>
      </c>
      <c r="E103" s="36">
        <v>99</v>
      </c>
    </row>
    <row r="104" spans="1:5" ht="15" customHeight="1">
      <c r="A104" s="139" t="s">
        <v>255</v>
      </c>
      <c r="B104" s="139" t="s">
        <v>256</v>
      </c>
      <c r="C104" s="123" t="s">
        <v>14</v>
      </c>
      <c r="D104" s="141" t="s">
        <v>252</v>
      </c>
      <c r="E104" s="36">
        <v>98</v>
      </c>
    </row>
    <row r="105" spans="1:5" ht="15" customHeight="1">
      <c r="A105" s="137" t="s">
        <v>257</v>
      </c>
      <c r="B105" s="137" t="s">
        <v>258</v>
      </c>
      <c r="C105" s="93" t="s">
        <v>14</v>
      </c>
      <c r="D105" s="138" t="s">
        <v>252</v>
      </c>
      <c r="E105" s="36">
        <v>97</v>
      </c>
    </row>
    <row r="106" spans="1:5" ht="15" customHeight="1">
      <c r="A106" s="140" t="s">
        <v>20</v>
      </c>
      <c r="B106" s="140" t="s">
        <v>261</v>
      </c>
      <c r="C106" s="123" t="s">
        <v>14</v>
      </c>
      <c r="D106" s="141" t="s">
        <v>252</v>
      </c>
      <c r="E106" s="36">
        <v>92</v>
      </c>
    </row>
    <row r="107" spans="1:5" ht="15" customHeight="1">
      <c r="A107" s="18" t="s">
        <v>262</v>
      </c>
      <c r="B107" s="18" t="s">
        <v>263</v>
      </c>
      <c r="C107" s="93" t="s">
        <v>14</v>
      </c>
      <c r="D107" s="138" t="s">
        <v>252</v>
      </c>
      <c r="E107" s="36">
        <v>91</v>
      </c>
    </row>
    <row r="108" spans="1:5" ht="15" customHeight="1">
      <c r="A108" s="139" t="s">
        <v>60</v>
      </c>
      <c r="B108" s="139" t="s">
        <v>264</v>
      </c>
      <c r="C108" s="123" t="s">
        <v>14</v>
      </c>
      <c r="D108" s="141" t="s">
        <v>252</v>
      </c>
      <c r="E108" s="36">
        <v>90</v>
      </c>
    </row>
    <row r="109" spans="1:5" ht="15" customHeight="1">
      <c r="A109" s="18" t="s">
        <v>20</v>
      </c>
      <c r="B109" s="18" t="s">
        <v>267</v>
      </c>
      <c r="C109" s="93" t="s">
        <v>14</v>
      </c>
      <c r="D109" s="138" t="s">
        <v>252</v>
      </c>
      <c r="E109" s="36">
        <v>85</v>
      </c>
    </row>
    <row r="110" spans="1:5" ht="15" customHeight="1">
      <c r="A110" s="18" t="s">
        <v>286</v>
      </c>
      <c r="B110" s="18" t="s">
        <v>287</v>
      </c>
      <c r="C110" s="138" t="s">
        <v>14</v>
      </c>
      <c r="D110" s="138" t="s">
        <v>288</v>
      </c>
      <c r="E110" s="36">
        <v>96</v>
      </c>
    </row>
    <row r="111" spans="1:5" ht="15" customHeight="1">
      <c r="A111" s="140" t="s">
        <v>289</v>
      </c>
      <c r="B111" s="140" t="s">
        <v>290</v>
      </c>
      <c r="C111" s="110" t="s">
        <v>14</v>
      </c>
      <c r="D111" s="141" t="s">
        <v>288</v>
      </c>
      <c r="E111" s="36">
        <v>94</v>
      </c>
    </row>
    <row r="112" spans="1:5" ht="15" customHeight="1">
      <c r="A112" s="137" t="s">
        <v>155</v>
      </c>
      <c r="B112" s="137" t="s">
        <v>298</v>
      </c>
      <c r="C112" s="91" t="s">
        <v>14</v>
      </c>
      <c r="D112" s="138" t="s">
        <v>299</v>
      </c>
      <c r="E112" s="36">
        <v>95</v>
      </c>
    </row>
    <row r="113" spans="1:5" ht="15" customHeight="1">
      <c r="A113" s="18" t="s">
        <v>167</v>
      </c>
      <c r="B113" s="18" t="s">
        <v>384</v>
      </c>
      <c r="C113" s="91" t="s">
        <v>14</v>
      </c>
      <c r="D113" s="138" t="s">
        <v>299</v>
      </c>
      <c r="E113" s="36">
        <v>91</v>
      </c>
    </row>
    <row r="114" spans="1:5" ht="15" customHeight="1">
      <c r="A114" s="219" t="s">
        <v>138</v>
      </c>
      <c r="B114" s="219" t="s">
        <v>302</v>
      </c>
      <c r="C114" s="131" t="s">
        <v>14</v>
      </c>
      <c r="D114" s="142" t="s">
        <v>299</v>
      </c>
      <c r="E114" s="52">
        <v>85</v>
      </c>
    </row>
    <row r="115" spans="1:5" ht="15" customHeight="1">
      <c r="A115" s="243" t="s">
        <v>383</v>
      </c>
      <c r="B115" s="243"/>
      <c r="C115" s="243"/>
      <c r="D115" s="243"/>
      <c r="E115" s="243"/>
    </row>
    <row r="116" spans="1:5" ht="15" customHeight="1">
      <c r="A116" s="10" t="s">
        <v>0</v>
      </c>
      <c r="B116" s="10" t="s">
        <v>1</v>
      </c>
      <c r="C116" s="10" t="s">
        <v>2</v>
      </c>
      <c r="D116" s="10" t="s">
        <v>3</v>
      </c>
      <c r="E116" s="12" t="s">
        <v>4</v>
      </c>
    </row>
    <row r="117" spans="1:5" ht="15" customHeight="1">
      <c r="A117" s="13" t="s">
        <v>321</v>
      </c>
      <c r="B117" s="13" t="s">
        <v>322</v>
      </c>
      <c r="C117" s="91" t="s">
        <v>14</v>
      </c>
      <c r="D117" s="138" t="s">
        <v>308</v>
      </c>
      <c r="E117" s="36">
        <v>99</v>
      </c>
    </row>
    <row r="118" spans="1:5" ht="15" customHeight="1">
      <c r="A118" s="13" t="s">
        <v>201</v>
      </c>
      <c r="B118" s="13" t="s">
        <v>334</v>
      </c>
      <c r="C118" s="91" t="s">
        <v>14</v>
      </c>
      <c r="D118" s="138" t="s">
        <v>308</v>
      </c>
      <c r="E118" s="36">
        <v>99</v>
      </c>
    </row>
    <row r="119" spans="1:5" ht="15" customHeight="1">
      <c r="A119" s="13" t="s">
        <v>306</v>
      </c>
      <c r="B119" s="13" t="s">
        <v>307</v>
      </c>
      <c r="C119" s="91" t="s">
        <v>14</v>
      </c>
      <c r="D119" s="138" t="s">
        <v>308</v>
      </c>
      <c r="E119" s="36">
        <v>98</v>
      </c>
    </row>
    <row r="120" spans="1:5" ht="15" customHeight="1">
      <c r="A120" s="18" t="s">
        <v>153</v>
      </c>
      <c r="B120" s="18" t="s">
        <v>311</v>
      </c>
      <c r="C120" s="91" t="s">
        <v>14</v>
      </c>
      <c r="D120" s="138" t="s">
        <v>308</v>
      </c>
      <c r="E120" s="36">
        <v>98</v>
      </c>
    </row>
    <row r="121" spans="1:5" ht="15" customHeight="1">
      <c r="A121" s="13" t="s">
        <v>331</v>
      </c>
      <c r="B121" s="13" t="s">
        <v>332</v>
      </c>
      <c r="C121" s="91" t="s">
        <v>14</v>
      </c>
      <c r="D121" s="138" t="s">
        <v>308</v>
      </c>
      <c r="E121" s="36">
        <v>98</v>
      </c>
    </row>
    <row r="122" spans="1:5" ht="15" customHeight="1">
      <c r="A122" s="13" t="s">
        <v>217</v>
      </c>
      <c r="B122" s="13" t="s">
        <v>336</v>
      </c>
      <c r="C122" s="91" t="s">
        <v>14</v>
      </c>
      <c r="D122" s="138" t="s">
        <v>308</v>
      </c>
      <c r="E122" s="36">
        <v>98</v>
      </c>
    </row>
    <row r="123" spans="1:5" ht="15" customHeight="1">
      <c r="A123" s="13" t="s">
        <v>241</v>
      </c>
      <c r="B123" s="13" t="s">
        <v>316</v>
      </c>
      <c r="C123" s="91" t="s">
        <v>14</v>
      </c>
      <c r="D123" s="138" t="s">
        <v>308</v>
      </c>
      <c r="E123" s="36">
        <v>97</v>
      </c>
    </row>
    <row r="124" spans="1:5" ht="15" customHeight="1">
      <c r="A124" s="13" t="s">
        <v>167</v>
      </c>
      <c r="B124" s="13" t="s">
        <v>318</v>
      </c>
      <c r="C124" s="91" t="s">
        <v>14</v>
      </c>
      <c r="D124" s="138" t="s">
        <v>308</v>
      </c>
      <c r="E124" s="36">
        <v>97</v>
      </c>
    </row>
    <row r="125" spans="1:5" ht="15" customHeight="1">
      <c r="A125" s="13" t="s">
        <v>314</v>
      </c>
      <c r="B125" s="13" t="s">
        <v>315</v>
      </c>
      <c r="C125" s="91" t="s">
        <v>14</v>
      </c>
      <c r="D125" s="138" t="s">
        <v>308</v>
      </c>
      <c r="E125" s="36">
        <v>97</v>
      </c>
    </row>
    <row r="126" spans="1:5" ht="15" customHeight="1">
      <c r="A126" s="13" t="s">
        <v>323</v>
      </c>
      <c r="B126" s="13" t="s">
        <v>324</v>
      </c>
      <c r="C126" s="91" t="s">
        <v>14</v>
      </c>
      <c r="D126" s="138" t="s">
        <v>308</v>
      </c>
      <c r="E126" s="36">
        <v>97</v>
      </c>
    </row>
    <row r="127" spans="1:5" ht="15" customHeight="1">
      <c r="A127" s="18" t="s">
        <v>245</v>
      </c>
      <c r="B127" s="18" t="s">
        <v>335</v>
      </c>
      <c r="C127" s="91" t="s">
        <v>14</v>
      </c>
      <c r="D127" s="138" t="s">
        <v>308</v>
      </c>
      <c r="E127" s="36">
        <v>97</v>
      </c>
    </row>
    <row r="128" spans="1:5" ht="15" customHeight="1">
      <c r="A128" s="13" t="s">
        <v>138</v>
      </c>
      <c r="B128" s="13" t="s">
        <v>317</v>
      </c>
      <c r="C128" s="91" t="s">
        <v>14</v>
      </c>
      <c r="D128" s="138" t="s">
        <v>308</v>
      </c>
      <c r="E128" s="36">
        <v>95</v>
      </c>
    </row>
    <row r="129" spans="1:5" ht="15" customHeight="1">
      <c r="A129" s="13" t="s">
        <v>274</v>
      </c>
      <c r="B129" s="13" t="s">
        <v>348</v>
      </c>
      <c r="C129" s="91" t="s">
        <v>14</v>
      </c>
      <c r="D129" s="138" t="s">
        <v>308</v>
      </c>
      <c r="E129" s="36">
        <v>95</v>
      </c>
    </row>
    <row r="130" spans="1:5" ht="15" customHeight="1">
      <c r="A130" s="13" t="s">
        <v>130</v>
      </c>
      <c r="B130" s="13" t="s">
        <v>346</v>
      </c>
      <c r="C130" s="91" t="s">
        <v>14</v>
      </c>
      <c r="D130" s="138" t="s">
        <v>308</v>
      </c>
      <c r="E130" s="36">
        <v>95</v>
      </c>
    </row>
    <row r="131" spans="1:5" ht="15" customHeight="1">
      <c r="A131" s="13" t="s">
        <v>309</v>
      </c>
      <c r="B131" s="13" t="s">
        <v>310</v>
      </c>
      <c r="C131" s="91" t="s">
        <v>14</v>
      </c>
      <c r="D131" s="138" t="s">
        <v>308</v>
      </c>
      <c r="E131" s="36">
        <v>94</v>
      </c>
    </row>
    <row r="132" spans="1:5" ht="15" customHeight="1">
      <c r="A132" s="13" t="s">
        <v>353</v>
      </c>
      <c r="B132" s="13" t="s">
        <v>354</v>
      </c>
      <c r="C132" s="91" t="s">
        <v>14</v>
      </c>
      <c r="D132" s="138" t="s">
        <v>308</v>
      </c>
      <c r="E132" s="36">
        <v>94</v>
      </c>
    </row>
    <row r="133" spans="1:5" ht="15" customHeight="1">
      <c r="A133" s="13" t="s">
        <v>56</v>
      </c>
      <c r="B133" s="13" t="s">
        <v>347</v>
      </c>
      <c r="C133" s="91" t="s">
        <v>14</v>
      </c>
      <c r="D133" s="138" t="s">
        <v>308</v>
      </c>
      <c r="E133" s="36">
        <v>93</v>
      </c>
    </row>
    <row r="134" spans="1:5" ht="15" customHeight="1">
      <c r="A134" s="18" t="s">
        <v>34</v>
      </c>
      <c r="B134" s="18" t="s">
        <v>337</v>
      </c>
      <c r="C134" s="91" t="s">
        <v>14</v>
      </c>
      <c r="D134" s="138" t="s">
        <v>308</v>
      </c>
      <c r="E134" s="36">
        <v>92</v>
      </c>
    </row>
    <row r="135" spans="1:5" ht="15" customHeight="1">
      <c r="A135" s="18" t="s">
        <v>340</v>
      </c>
      <c r="B135" s="18" t="s">
        <v>332</v>
      </c>
      <c r="C135" s="91" t="s">
        <v>14</v>
      </c>
      <c r="D135" s="138" t="s">
        <v>308</v>
      </c>
      <c r="E135" s="36">
        <v>92</v>
      </c>
    </row>
    <row r="136" spans="1:5" ht="15" customHeight="1">
      <c r="A136" s="13" t="s">
        <v>357</v>
      </c>
      <c r="B136" s="13" t="s">
        <v>358</v>
      </c>
      <c r="C136" s="91" t="s">
        <v>14</v>
      </c>
      <c r="D136" s="138" t="s">
        <v>308</v>
      </c>
      <c r="E136" s="36">
        <v>89</v>
      </c>
    </row>
    <row r="137" spans="1:5" ht="15" customHeight="1">
      <c r="A137" s="13" t="s">
        <v>361</v>
      </c>
      <c r="B137" s="13" t="s">
        <v>362</v>
      </c>
      <c r="C137" s="91" t="s">
        <v>14</v>
      </c>
      <c r="D137" s="138" t="s">
        <v>308</v>
      </c>
      <c r="E137" s="36">
        <v>89</v>
      </c>
    </row>
    <row r="138" spans="1:5" ht="15" customHeight="1">
      <c r="A138" s="13" t="s">
        <v>312</v>
      </c>
      <c r="B138" s="13" t="s">
        <v>313</v>
      </c>
      <c r="C138" s="91" t="s">
        <v>14</v>
      </c>
      <c r="D138" s="138" t="s">
        <v>308</v>
      </c>
      <c r="E138" s="36">
        <v>88</v>
      </c>
    </row>
    <row r="139" spans="1:5" ht="15" customHeight="1">
      <c r="A139" s="13" t="s">
        <v>327</v>
      </c>
      <c r="B139" s="13" t="s">
        <v>328</v>
      </c>
      <c r="C139" s="91" t="s">
        <v>14</v>
      </c>
      <c r="D139" s="91" t="s">
        <v>308</v>
      </c>
      <c r="E139" s="36">
        <v>88</v>
      </c>
    </row>
    <row r="140" spans="1:5" ht="15" customHeight="1">
      <c r="A140" s="13" t="s">
        <v>319</v>
      </c>
      <c r="B140" s="13" t="s">
        <v>320</v>
      </c>
      <c r="C140" s="91" t="s">
        <v>14</v>
      </c>
      <c r="D140" s="91" t="s">
        <v>308</v>
      </c>
      <c r="E140" s="36">
        <v>86</v>
      </c>
    </row>
    <row r="141" spans="1:5" ht="15" customHeight="1">
      <c r="A141" s="13" t="s">
        <v>363</v>
      </c>
      <c r="B141" s="13" t="s">
        <v>364</v>
      </c>
      <c r="C141" s="91" t="s">
        <v>14</v>
      </c>
      <c r="D141" s="91" t="s">
        <v>308</v>
      </c>
      <c r="E141" s="36">
        <v>86</v>
      </c>
    </row>
    <row r="142" spans="1:5" ht="15" customHeight="1">
      <c r="A142" s="13" t="s">
        <v>325</v>
      </c>
      <c r="B142" s="13" t="s">
        <v>326</v>
      </c>
      <c r="C142" s="91" t="s">
        <v>14</v>
      </c>
      <c r="D142" s="91" t="s">
        <v>308</v>
      </c>
      <c r="E142" s="36">
        <v>76</v>
      </c>
    </row>
    <row r="143" spans="1:5" ht="15" customHeight="1">
      <c r="A143" s="13" t="s">
        <v>366</v>
      </c>
      <c r="B143" s="13" t="s">
        <v>367</v>
      </c>
      <c r="C143" s="91" t="s">
        <v>14</v>
      </c>
      <c r="D143" s="91" t="s">
        <v>308</v>
      </c>
      <c r="E143" s="36"/>
    </row>
    <row r="144" spans="1:5" ht="15" customHeight="1">
      <c r="A144" s="13" t="s">
        <v>385</v>
      </c>
      <c r="B144" s="13" t="s">
        <v>386</v>
      </c>
      <c r="C144" s="91" t="s">
        <v>14</v>
      </c>
      <c r="D144" s="91" t="s">
        <v>308</v>
      </c>
      <c r="E144" s="36"/>
    </row>
    <row r="145" ht="15" customHeight="1">
      <c r="E145" s="143"/>
    </row>
    <row r="146" ht="15" customHeight="1">
      <c r="E146" s="143"/>
    </row>
    <row r="147" ht="15" customHeight="1">
      <c r="E147" s="143"/>
    </row>
    <row r="148" ht="15" customHeight="1">
      <c r="E148" s="143"/>
    </row>
    <row r="149" spans="1:5" ht="15" customHeight="1">
      <c r="A149" s="20"/>
      <c r="B149" s="20"/>
      <c r="C149" s="20"/>
      <c r="D149" s="20"/>
      <c r="E149" s="144"/>
    </row>
  </sheetData>
  <mergeCells count="1">
    <mergeCell ref="A115:E115"/>
  </mergeCells>
  <printOptions/>
  <pageMargins left="0.7" right="0.7" top="0.75" bottom="0.75" header="0.3" footer="0.3"/>
  <pageSetup orientation="portrait" paperSize="9"/>
  <tableParts>
    <tablePart r:id="rId1"/>
    <tablePart r:id="rId2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76F796DC742940ABF725713EF45E69" ma:contentTypeVersion="10" ma:contentTypeDescription="Create a new document." ma:contentTypeScope="" ma:versionID="b9f1d0cd0f7a6e149ba92654f2b3d6e2">
  <xsd:schema xmlns:xsd="http://www.w3.org/2001/XMLSchema" xmlns:xs="http://www.w3.org/2001/XMLSchema" xmlns:p="http://schemas.microsoft.com/office/2006/metadata/properties" xmlns:ns3="8b705d12-5ee3-4e74-8494-53f2f904c410" xmlns:ns4="8338cda5-8679-493d-9f4d-9467300b850b" targetNamespace="http://schemas.microsoft.com/office/2006/metadata/properties" ma:root="true" ma:fieldsID="bc15de0c88e86cc63c954a2e6cf83093" ns3:_="" ns4:_="">
    <xsd:import namespace="8b705d12-5ee3-4e74-8494-53f2f904c410"/>
    <xsd:import namespace="8338cda5-8679-493d-9f4d-9467300b850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705d12-5ee3-4e74-8494-53f2f904c4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2" nillable="true" ma:displayName="_activity" ma:hidden="true" ma:internalName="_activity">
      <xsd:simpleType>
        <xsd:restriction base="dms:Note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8cda5-8679-493d-9f4d-9467300b85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b705d12-5ee3-4e74-8494-53f2f904c410" xsi:nil="true"/>
  </documentManagement>
</p:properties>
</file>

<file path=customXml/itemProps1.xml><?xml version="1.0" encoding="utf-8"?>
<ds:datastoreItem xmlns:ds="http://schemas.openxmlformats.org/officeDocument/2006/customXml" ds:itemID="{A0991C01-7126-462D-8876-9288981C2148}"/>
</file>

<file path=customXml/itemProps2.xml><?xml version="1.0" encoding="utf-8"?>
<ds:datastoreItem xmlns:ds="http://schemas.openxmlformats.org/officeDocument/2006/customXml" ds:itemID="{F6FCB577-5B44-41F7-8844-22031C46D056}"/>
</file>

<file path=customXml/itemProps3.xml><?xml version="1.0" encoding="utf-8"?>
<ds:datastoreItem xmlns:ds="http://schemas.openxmlformats.org/officeDocument/2006/customXml" ds:itemID="{28E5D94A-696F-4DF9-A809-8D5944C554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Casey Byrd</dc:creator>
  <cp:keywords/>
  <dc:description/>
  <cp:lastModifiedBy>Dunn, Lauren</cp:lastModifiedBy>
  <dcterms:created xsi:type="dcterms:W3CDTF">2023-09-30T13:23:20Z</dcterms:created>
  <dcterms:modified xsi:type="dcterms:W3CDTF">2024-03-01T17:11:42Z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0x0101008A76F796DC742940ABF725713EF45E69</vt:lpwstr>
  </property>
</Properties>
</file>